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ลอย\ต้นทุนปีงบ65\"/>
    </mc:Choice>
  </mc:AlternateContent>
  <xr:revisionPtr revIDLastSave="0" documentId="13_ncr:1_{7C3DF6EF-65D8-4120-94B5-DB835F5B9D6C}" xr6:coauthVersionLast="47" xr6:coauthVersionMax="47" xr10:uidLastSave="{00000000-0000-0000-0000-000000000000}"/>
  <bookViews>
    <workbookView xWindow="-120" yWindow="-120" windowWidth="21840" windowHeight="13140" firstSheet="6" activeTab="14" xr2:uid="{70FA8371-4791-4529-9152-600477FBF47A}"/>
  </bookViews>
  <sheets>
    <sheet name="ตาราง1" sheetId="1" r:id="rId1"/>
    <sheet name="ตาราง1.1" sheetId="3" r:id="rId2"/>
    <sheet name="ตาราง2" sheetId="2" r:id="rId3"/>
    <sheet name="ตาราง3" sheetId="6" r:id="rId4"/>
    <sheet name="ตาราง3.1" sheetId="4" r:id="rId5"/>
    <sheet name="ตาราง3.2" sheetId="5" r:id="rId6"/>
    <sheet name="ตาราง4" sheetId="7" r:id="rId7"/>
    <sheet name="ตาราง5" sheetId="8" r:id="rId8"/>
    <sheet name="ตาราง6" sheetId="9" r:id="rId9"/>
    <sheet name="ตาราง7" sheetId="11" r:id="rId10"/>
    <sheet name="ตาราง8" sheetId="12" r:id="rId11"/>
    <sheet name="ตาราง9" sheetId="13" r:id="rId12"/>
    <sheet name="ตาราง10" sheetId="14" r:id="rId13"/>
    <sheet name="ตาราง11" sheetId="15" r:id="rId14"/>
    <sheet name="ตาราง12" sheetId="16" r:id="rId15"/>
  </sheets>
  <externalReferences>
    <externalReference r:id="rId16"/>
    <externalReference r:id="rId1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5" l="1"/>
  <c r="P14" i="15"/>
  <c r="O14" i="15"/>
  <c r="H18" i="15"/>
  <c r="O18" i="15" s="1"/>
  <c r="W100" i="11"/>
  <c r="G15" i="16"/>
  <c r="F15" i="16"/>
  <c r="E15" i="16"/>
  <c r="D15" i="16"/>
  <c r="C15" i="16"/>
  <c r="J12" i="16"/>
  <c r="H12" i="16"/>
  <c r="K12" i="16" s="1"/>
  <c r="K11" i="16"/>
  <c r="J11" i="16"/>
  <c r="H11" i="16"/>
  <c r="K10" i="16"/>
  <c r="J10" i="16"/>
  <c r="H10" i="16"/>
  <c r="K9" i="16"/>
  <c r="J9" i="16"/>
  <c r="H9" i="16"/>
  <c r="G33" i="2"/>
  <c r="M35" i="15"/>
  <c r="L35" i="15"/>
  <c r="K35" i="15"/>
  <c r="J35" i="15"/>
  <c r="I35" i="15"/>
  <c r="G35" i="15"/>
  <c r="F35" i="15"/>
  <c r="E35" i="15"/>
  <c r="D35" i="15"/>
  <c r="C35" i="15"/>
  <c r="N34" i="15"/>
  <c r="Q34" i="15" s="1"/>
  <c r="N33" i="15"/>
  <c r="Q33" i="15" s="1"/>
  <c r="N32" i="15"/>
  <c r="Q32" i="15" s="1"/>
  <c r="N31" i="15"/>
  <c r="P31" i="15" s="1"/>
  <c r="N30" i="15"/>
  <c r="Q30" i="15" s="1"/>
  <c r="N29" i="15"/>
  <c r="Q29" i="15" s="1"/>
  <c r="N28" i="15"/>
  <c r="Q28" i="15" s="1"/>
  <c r="N27" i="15"/>
  <c r="O27" i="15" s="1"/>
  <c r="N26" i="15"/>
  <c r="Q26" i="15" s="1"/>
  <c r="N25" i="15"/>
  <c r="Q25" i="15" s="1"/>
  <c r="N22" i="15"/>
  <c r="Q22" i="15" s="1"/>
  <c r="N21" i="15"/>
  <c r="O21" i="15" s="1"/>
  <c r="N20" i="15"/>
  <c r="Q20" i="15" s="1"/>
  <c r="N19" i="15"/>
  <c r="Q19" i="15" s="1"/>
  <c r="N18" i="15"/>
  <c r="Q18" i="15" s="1"/>
  <c r="N17" i="15"/>
  <c r="O17" i="15" s="1"/>
  <c r="N16" i="15"/>
  <c r="Q16" i="15" s="1"/>
  <c r="N15" i="15"/>
  <c r="Q15" i="15" s="1"/>
  <c r="N14" i="15"/>
  <c r="N13" i="15"/>
  <c r="Q13" i="15" s="1"/>
  <c r="N12" i="15"/>
  <c r="Q12" i="15" s="1"/>
  <c r="N11" i="15"/>
  <c r="Q11" i="15" s="1"/>
  <c r="N10" i="15"/>
  <c r="O10" i="15" s="1"/>
  <c r="N9" i="15"/>
  <c r="Q9" i="15" s="1"/>
  <c r="N8" i="15"/>
  <c r="O8" i="15" s="1"/>
  <c r="H35" i="15"/>
  <c r="K10" i="14"/>
  <c r="L10" i="14"/>
  <c r="M10" i="14"/>
  <c r="N10" i="14"/>
  <c r="O10" i="14"/>
  <c r="P10" i="14"/>
  <c r="K11" i="14"/>
  <c r="L11" i="14"/>
  <c r="L14" i="14" s="1"/>
  <c r="M11" i="14"/>
  <c r="N11" i="14"/>
  <c r="O11" i="14"/>
  <c r="P11" i="14"/>
  <c r="K12" i="14"/>
  <c r="L12" i="14"/>
  <c r="M12" i="14"/>
  <c r="N12" i="14"/>
  <c r="O12" i="14"/>
  <c r="P12" i="14"/>
  <c r="J11" i="14"/>
  <c r="J12" i="14"/>
  <c r="J10" i="14"/>
  <c r="K8" i="14"/>
  <c r="L8" i="14"/>
  <c r="M8" i="14"/>
  <c r="N8" i="14"/>
  <c r="O8" i="14"/>
  <c r="P8" i="14"/>
  <c r="J8" i="14"/>
  <c r="K14" i="14"/>
  <c r="F14" i="14"/>
  <c r="E14" i="14"/>
  <c r="D14" i="14"/>
  <c r="C14" i="14"/>
  <c r="B14" i="14"/>
  <c r="S12" i="14"/>
  <c r="S11" i="14"/>
  <c r="S10" i="14"/>
  <c r="M14" i="14"/>
  <c r="J14" i="14"/>
  <c r="S8" i="14"/>
  <c r="O23" i="13"/>
  <c r="N23" i="13"/>
  <c r="M23" i="13"/>
  <c r="L23" i="13"/>
  <c r="K23" i="13"/>
  <c r="G23" i="13"/>
  <c r="F23" i="13"/>
  <c r="E23" i="13"/>
  <c r="D23" i="13"/>
  <c r="C23" i="13"/>
  <c r="U21" i="13"/>
  <c r="T21" i="13"/>
  <c r="S21" i="13"/>
  <c r="U20" i="13"/>
  <c r="T20" i="13"/>
  <c r="S20" i="13"/>
  <c r="U19" i="13"/>
  <c r="T19" i="13"/>
  <c r="S19" i="13"/>
  <c r="U18" i="13"/>
  <c r="T18" i="13"/>
  <c r="S18" i="13"/>
  <c r="U17" i="13"/>
  <c r="T17" i="13"/>
  <c r="S17" i="13"/>
  <c r="U16" i="13"/>
  <c r="T16" i="13"/>
  <c r="S16" i="13"/>
  <c r="U15" i="13"/>
  <c r="T15" i="13"/>
  <c r="S15" i="13"/>
  <c r="U14" i="13"/>
  <c r="T14" i="13"/>
  <c r="S14" i="13"/>
  <c r="U13" i="13"/>
  <c r="T13" i="13"/>
  <c r="S13" i="13"/>
  <c r="U12" i="13"/>
  <c r="T12" i="13"/>
  <c r="S12" i="13"/>
  <c r="U11" i="13"/>
  <c r="T11" i="13"/>
  <c r="S11" i="13"/>
  <c r="U10" i="13"/>
  <c r="T10" i="13"/>
  <c r="S10" i="13"/>
  <c r="U9" i="13"/>
  <c r="T9" i="13"/>
  <c r="S9" i="13"/>
  <c r="U8" i="13"/>
  <c r="T8" i="13"/>
  <c r="S8" i="13"/>
  <c r="R6" i="12"/>
  <c r="Q6" i="12"/>
  <c r="K9" i="12"/>
  <c r="L9" i="12"/>
  <c r="M9" i="12"/>
  <c r="N9" i="12"/>
  <c r="O9" i="12"/>
  <c r="P9" i="12"/>
  <c r="J9" i="12"/>
  <c r="K8" i="12"/>
  <c r="L8" i="12"/>
  <c r="M8" i="12"/>
  <c r="N8" i="12"/>
  <c r="O8" i="12"/>
  <c r="P8" i="12"/>
  <c r="J8" i="12"/>
  <c r="K6" i="12"/>
  <c r="L6" i="12"/>
  <c r="M6" i="12"/>
  <c r="N6" i="12"/>
  <c r="O6" i="12"/>
  <c r="P6" i="12"/>
  <c r="J6" i="12"/>
  <c r="L11" i="12"/>
  <c r="F11" i="12"/>
  <c r="E11" i="12"/>
  <c r="D11" i="12"/>
  <c r="C11" i="12"/>
  <c r="B11" i="12"/>
  <c r="S9" i="12"/>
  <c r="S8" i="12"/>
  <c r="S6" i="12"/>
  <c r="M11" i="12"/>
  <c r="K11" i="12"/>
  <c r="J11" i="12"/>
  <c r="AC19" i="11"/>
  <c r="AC20" i="11"/>
  <c r="AC33" i="11"/>
  <c r="AC34" i="11"/>
  <c r="AC35" i="11"/>
  <c r="AC36" i="11"/>
  <c r="AC37" i="11"/>
  <c r="AC38" i="11"/>
  <c r="AC39" i="11"/>
  <c r="AC40" i="11"/>
  <c r="AC41" i="11"/>
  <c r="AC42" i="11"/>
  <c r="AC43" i="11"/>
  <c r="AC44" i="11"/>
  <c r="AC54" i="11"/>
  <c r="AC55" i="11"/>
  <c r="AC56" i="11"/>
  <c r="AC57" i="11"/>
  <c r="AC58" i="11"/>
  <c r="AC59" i="11"/>
  <c r="AC60" i="11"/>
  <c r="AC61" i="11"/>
  <c r="AC62" i="11"/>
  <c r="AC63" i="11"/>
  <c r="AC64" i="11"/>
  <c r="AC65" i="11"/>
  <c r="AC66" i="11"/>
  <c r="AC67" i="11"/>
  <c r="AC68" i="11"/>
  <c r="AC69" i="11"/>
  <c r="AC70" i="11"/>
  <c r="AC71" i="11"/>
  <c r="AC72" i="11"/>
  <c r="AC74" i="11"/>
  <c r="AC75" i="11"/>
  <c r="AC76" i="11"/>
  <c r="AC77" i="11"/>
  <c r="AC78" i="11"/>
  <c r="AC79" i="11"/>
  <c r="AC89" i="11"/>
  <c r="AC90" i="11"/>
  <c r="AC91" i="11"/>
  <c r="AC92" i="11"/>
  <c r="AC93" i="11"/>
  <c r="AC94" i="11"/>
  <c r="AC95" i="11"/>
  <c r="AC96" i="11"/>
  <c r="AC97" i="11"/>
  <c r="AC98" i="11"/>
  <c r="AC100" i="11"/>
  <c r="AC101" i="11"/>
  <c r="AC102" i="11"/>
  <c r="AC103" i="11"/>
  <c r="AC104" i="11"/>
  <c r="AC105" i="11"/>
  <c r="AC106" i="11"/>
  <c r="AC107" i="11"/>
  <c r="AC108" i="11"/>
  <c r="Z101" i="11"/>
  <c r="Z102" i="11"/>
  <c r="Z103" i="11"/>
  <c r="Z104" i="11"/>
  <c r="Z105" i="11"/>
  <c r="Z106" i="11"/>
  <c r="Z107" i="11"/>
  <c r="Z108" i="11"/>
  <c r="Z100" i="11"/>
  <c r="Z95" i="11"/>
  <c r="Z96" i="11"/>
  <c r="Z94" i="11"/>
  <c r="Z90" i="11"/>
  <c r="Z89" i="11"/>
  <c r="Z93" i="11"/>
  <c r="Z92" i="11"/>
  <c r="Z91" i="11"/>
  <c r="Z83" i="11"/>
  <c r="Z84" i="11"/>
  <c r="Z85" i="11"/>
  <c r="Z86" i="11"/>
  <c r="Z87" i="11"/>
  <c r="Z88" i="11"/>
  <c r="Z82" i="11"/>
  <c r="Z75" i="11"/>
  <c r="Z76" i="11"/>
  <c r="Z77" i="11"/>
  <c r="Z78" i="11"/>
  <c r="Z79" i="11"/>
  <c r="Z80" i="11"/>
  <c r="Z74" i="11"/>
  <c r="Z71" i="11"/>
  <c r="Z72" i="11"/>
  <c r="Z73" i="11"/>
  <c r="Z70" i="11"/>
  <c r="Z59" i="11"/>
  <c r="Z60" i="11"/>
  <c r="Z61" i="11"/>
  <c r="Z62" i="11"/>
  <c r="Z63" i="11"/>
  <c r="Z64" i="11"/>
  <c r="Z65" i="11"/>
  <c r="Z66" i="11"/>
  <c r="Z67" i="11"/>
  <c r="Z68" i="11"/>
  <c r="Z69" i="11"/>
  <c r="Z58" i="11"/>
  <c r="Z55" i="11"/>
  <c r="Z56" i="11"/>
  <c r="Z57" i="11"/>
  <c r="Z54" i="11"/>
  <c r="Z49" i="11"/>
  <c r="Z50" i="11"/>
  <c r="Z51" i="11"/>
  <c r="Z52" i="11"/>
  <c r="Z53" i="11"/>
  <c r="Z48" i="11"/>
  <c r="Z46" i="11"/>
  <c r="Z47" i="11"/>
  <c r="Z45" i="11"/>
  <c r="Z44" i="11"/>
  <c r="Z43" i="11"/>
  <c r="Z42" i="11"/>
  <c r="Z40" i="11"/>
  <c r="Z37" i="11"/>
  <c r="Z38" i="11"/>
  <c r="Z39" i="11"/>
  <c r="Z36" i="11"/>
  <c r="Z22" i="11"/>
  <c r="Z23" i="11"/>
  <c r="Z24" i="11"/>
  <c r="Z25" i="11"/>
  <c r="Z26" i="11"/>
  <c r="Z27" i="11"/>
  <c r="Z28" i="11"/>
  <c r="Z29" i="11"/>
  <c r="Z30" i="11"/>
  <c r="Z31" i="11"/>
  <c r="Z32" i="11"/>
  <c r="Z21" i="11"/>
  <c r="Z12" i="11"/>
  <c r="Z13" i="11"/>
  <c r="AC13" i="11" s="1"/>
  <c r="Z14" i="11"/>
  <c r="Z15" i="11"/>
  <c r="AC15" i="11" s="1"/>
  <c r="Z16" i="11"/>
  <c r="Z17" i="11"/>
  <c r="AC17" i="11" s="1"/>
  <c r="Z18" i="11"/>
  <c r="Z19" i="11"/>
  <c r="Z20" i="11"/>
  <c r="Z11" i="11"/>
  <c r="AC11" i="11" s="1"/>
  <c r="X108" i="11"/>
  <c r="X101" i="11"/>
  <c r="X102" i="11"/>
  <c r="X103" i="11"/>
  <c r="AB103" i="11" s="1"/>
  <c r="X104" i="11"/>
  <c r="X105" i="11"/>
  <c r="X106" i="11"/>
  <c r="X107" i="11"/>
  <c r="AB107" i="11" s="1"/>
  <c r="X100" i="11"/>
  <c r="X95" i="11"/>
  <c r="X96" i="11"/>
  <c r="X97" i="11"/>
  <c r="X98" i="11"/>
  <c r="AB98" i="11" s="1"/>
  <c r="X94" i="11"/>
  <c r="X93" i="11"/>
  <c r="X92" i="11"/>
  <c r="X91" i="11"/>
  <c r="X90" i="11"/>
  <c r="X89" i="11"/>
  <c r="X83" i="11"/>
  <c r="X84" i="11"/>
  <c r="X85" i="11"/>
  <c r="X86" i="11"/>
  <c r="X87" i="11"/>
  <c r="X88" i="11"/>
  <c r="X82" i="11"/>
  <c r="X75" i="11"/>
  <c r="X76" i="11"/>
  <c r="X77" i="11"/>
  <c r="X78" i="11"/>
  <c r="AB78" i="11" s="1"/>
  <c r="X79" i="11"/>
  <c r="X80" i="11"/>
  <c r="X74" i="11"/>
  <c r="X71" i="11"/>
  <c r="X72" i="11"/>
  <c r="X73" i="11"/>
  <c r="X70" i="11"/>
  <c r="X59" i="11"/>
  <c r="X60" i="11"/>
  <c r="X61" i="11"/>
  <c r="X62" i="11"/>
  <c r="AB62" i="11" s="1"/>
  <c r="X63" i="11"/>
  <c r="X64" i="11"/>
  <c r="X65" i="11"/>
  <c r="X66" i="11"/>
  <c r="AB66" i="11" s="1"/>
  <c r="X67" i="11"/>
  <c r="X68" i="11"/>
  <c r="X69" i="11"/>
  <c r="X58" i="11"/>
  <c r="X55" i="11"/>
  <c r="X56" i="11"/>
  <c r="X57" i="11"/>
  <c r="X54" i="11"/>
  <c r="X49" i="11"/>
  <c r="X50" i="11"/>
  <c r="X51" i="11"/>
  <c r="X52" i="11"/>
  <c r="X53" i="11"/>
  <c r="X48" i="11"/>
  <c r="X46" i="11"/>
  <c r="X47" i="11"/>
  <c r="X45" i="11"/>
  <c r="X44" i="11"/>
  <c r="X43" i="11"/>
  <c r="X42" i="11"/>
  <c r="X40" i="11"/>
  <c r="X37" i="11"/>
  <c r="X38" i="11"/>
  <c r="X39" i="11"/>
  <c r="AB40" i="11"/>
  <c r="X36" i="11"/>
  <c r="X22" i="11"/>
  <c r="X23" i="11"/>
  <c r="X24" i="11"/>
  <c r="X25" i="11"/>
  <c r="X26" i="11"/>
  <c r="X27" i="11"/>
  <c r="X28" i="11"/>
  <c r="X29" i="11"/>
  <c r="X30" i="11"/>
  <c r="X31" i="11"/>
  <c r="X32" i="11"/>
  <c r="X21" i="11"/>
  <c r="X12" i="11"/>
  <c r="X13" i="11"/>
  <c r="X14" i="11"/>
  <c r="X15" i="11"/>
  <c r="X16" i="11"/>
  <c r="X17" i="11"/>
  <c r="X18" i="11"/>
  <c r="X19" i="11"/>
  <c r="X20" i="11"/>
  <c r="X11" i="11"/>
  <c r="AA33" i="11"/>
  <c r="AA34" i="11"/>
  <c r="AA35" i="11"/>
  <c r="AA36" i="11"/>
  <c r="AA41" i="11"/>
  <c r="AA68" i="11"/>
  <c r="AA77" i="11"/>
  <c r="AA97" i="11"/>
  <c r="AA98" i="11"/>
  <c r="AA105" i="11"/>
  <c r="AB12" i="11"/>
  <c r="AB13" i="11"/>
  <c r="AB14" i="11"/>
  <c r="AB15" i="11"/>
  <c r="AB16" i="11"/>
  <c r="AB17" i="11"/>
  <c r="AB18" i="11"/>
  <c r="AB19" i="11"/>
  <c r="AB20" i="11"/>
  <c r="AB33" i="11"/>
  <c r="AB34" i="11"/>
  <c r="AB35" i="11"/>
  <c r="AB36" i="11"/>
  <c r="AB37" i="11"/>
  <c r="AB38" i="11"/>
  <c r="AB39" i="11"/>
  <c r="AB41" i="11"/>
  <c r="AB42" i="11"/>
  <c r="AB43" i="11"/>
  <c r="AB44" i="11"/>
  <c r="AB54" i="11"/>
  <c r="AB55" i="11"/>
  <c r="AB56" i="11"/>
  <c r="AB57" i="11"/>
  <c r="AB58" i="11"/>
  <c r="AB59" i="11"/>
  <c r="AB60" i="11"/>
  <c r="AB61" i="11"/>
  <c r="AB63" i="11"/>
  <c r="AB64" i="11"/>
  <c r="AB65" i="11"/>
  <c r="AB67" i="11"/>
  <c r="AB68" i="11"/>
  <c r="AB69" i="11"/>
  <c r="AB70" i="11"/>
  <c r="AB71" i="11"/>
  <c r="AB72" i="11"/>
  <c r="AB74" i="11"/>
  <c r="AB75" i="11"/>
  <c r="AB76" i="11"/>
  <c r="AB77" i="11"/>
  <c r="AB79" i="11"/>
  <c r="AB89" i="11"/>
  <c r="AB90" i="11"/>
  <c r="AB91" i="11"/>
  <c r="AB92" i="11"/>
  <c r="AB93" i="11"/>
  <c r="AB94" i="11"/>
  <c r="AB95" i="11"/>
  <c r="AB96" i="11"/>
  <c r="AB97" i="11"/>
  <c r="AB100" i="11"/>
  <c r="AB101" i="11"/>
  <c r="AB102" i="11"/>
  <c r="AB104" i="11"/>
  <c r="AB105" i="11"/>
  <c r="AB106" i="11"/>
  <c r="AB108" i="11"/>
  <c r="T100" i="11"/>
  <c r="U100" i="11"/>
  <c r="V100" i="11"/>
  <c r="AA100" i="11"/>
  <c r="T101" i="11"/>
  <c r="U101" i="11"/>
  <c r="V101" i="11"/>
  <c r="W101" i="11"/>
  <c r="AA101" i="11" s="1"/>
  <c r="T102" i="11"/>
  <c r="U102" i="11"/>
  <c r="V102" i="11"/>
  <c r="W102" i="11"/>
  <c r="AA102" i="11" s="1"/>
  <c r="T103" i="11"/>
  <c r="U103" i="11"/>
  <c r="V103" i="11"/>
  <c r="W103" i="11"/>
  <c r="AA103" i="11" s="1"/>
  <c r="T104" i="11"/>
  <c r="U104" i="11"/>
  <c r="V104" i="11"/>
  <c r="W104" i="11"/>
  <c r="AA104" i="11" s="1"/>
  <c r="T105" i="11"/>
  <c r="U105" i="11"/>
  <c r="V105" i="11"/>
  <c r="W105" i="11"/>
  <c r="T106" i="11"/>
  <c r="U106" i="11"/>
  <c r="V106" i="11"/>
  <c r="W106" i="11"/>
  <c r="AA106" i="11" s="1"/>
  <c r="T107" i="11"/>
  <c r="U107" i="11"/>
  <c r="V107" i="11"/>
  <c r="W107" i="11"/>
  <c r="AA107" i="11" s="1"/>
  <c r="T108" i="11"/>
  <c r="U108" i="11"/>
  <c r="V108" i="11"/>
  <c r="W108" i="11"/>
  <c r="AA108" i="11" s="1"/>
  <c r="T94" i="11"/>
  <c r="U94" i="11"/>
  <c r="V94" i="11"/>
  <c r="W94" i="11"/>
  <c r="AA94" i="11" s="1"/>
  <c r="T95" i="11"/>
  <c r="U95" i="11"/>
  <c r="V95" i="11"/>
  <c r="W95" i="11"/>
  <c r="AA95" i="11" s="1"/>
  <c r="T96" i="11"/>
  <c r="U96" i="11"/>
  <c r="V96" i="11"/>
  <c r="W96" i="11"/>
  <c r="AA96" i="11" s="1"/>
  <c r="T93" i="11"/>
  <c r="U93" i="11"/>
  <c r="V93" i="11"/>
  <c r="W93" i="11"/>
  <c r="AA93" i="11" s="1"/>
  <c r="T92" i="11"/>
  <c r="U92" i="11"/>
  <c r="V92" i="11"/>
  <c r="W92" i="11"/>
  <c r="AA92" i="11" s="1"/>
  <c r="T91" i="11"/>
  <c r="U91" i="11"/>
  <c r="V91" i="11"/>
  <c r="W91" i="11"/>
  <c r="AA91" i="11" s="1"/>
  <c r="T89" i="11"/>
  <c r="U89" i="11"/>
  <c r="V89" i="11"/>
  <c r="W89" i="11"/>
  <c r="AA89" i="11" s="1"/>
  <c r="T90" i="11"/>
  <c r="U90" i="11"/>
  <c r="V90" i="11"/>
  <c r="W90" i="11"/>
  <c r="AA90" i="11" s="1"/>
  <c r="T82" i="11"/>
  <c r="U82" i="11"/>
  <c r="V82" i="11"/>
  <c r="W82" i="11"/>
  <c r="T83" i="11"/>
  <c r="U83" i="11"/>
  <c r="V83" i="11"/>
  <c r="W83" i="11"/>
  <c r="T84" i="11"/>
  <c r="U84" i="11"/>
  <c r="V84" i="11"/>
  <c r="W84" i="11"/>
  <c r="T85" i="11"/>
  <c r="U85" i="11"/>
  <c r="V85" i="11"/>
  <c r="W85" i="11"/>
  <c r="T86" i="11"/>
  <c r="U86" i="11"/>
  <c r="V86" i="11"/>
  <c r="W86" i="11"/>
  <c r="T87" i="11"/>
  <c r="U87" i="11"/>
  <c r="V87" i="11"/>
  <c r="W87" i="11"/>
  <c r="T88" i="11"/>
  <c r="U88" i="11"/>
  <c r="V88" i="11"/>
  <c r="W88" i="11"/>
  <c r="T74" i="11"/>
  <c r="U74" i="11"/>
  <c r="V74" i="11"/>
  <c r="W74" i="11"/>
  <c r="AA74" i="11" s="1"/>
  <c r="T75" i="11"/>
  <c r="U75" i="11"/>
  <c r="V75" i="11"/>
  <c r="W75" i="11"/>
  <c r="AA75" i="11" s="1"/>
  <c r="T76" i="11"/>
  <c r="U76" i="11"/>
  <c r="V76" i="11"/>
  <c r="W76" i="11"/>
  <c r="AA76" i="11" s="1"/>
  <c r="T77" i="11"/>
  <c r="U77" i="11"/>
  <c r="V77" i="11"/>
  <c r="W77" i="11"/>
  <c r="T78" i="11"/>
  <c r="U78" i="11"/>
  <c r="V78" i="11"/>
  <c r="W78" i="11"/>
  <c r="AA78" i="11" s="1"/>
  <c r="T79" i="11"/>
  <c r="U79" i="11"/>
  <c r="V79" i="11"/>
  <c r="W79" i="11"/>
  <c r="AA79" i="11" s="1"/>
  <c r="T80" i="11"/>
  <c r="U80" i="11"/>
  <c r="V80" i="11"/>
  <c r="W80" i="11"/>
  <c r="T70" i="11"/>
  <c r="U70" i="11"/>
  <c r="V70" i="11"/>
  <c r="W70" i="11"/>
  <c r="AA70" i="11" s="1"/>
  <c r="T71" i="11"/>
  <c r="U71" i="11"/>
  <c r="V71" i="11"/>
  <c r="W71" i="11"/>
  <c r="AA71" i="11" s="1"/>
  <c r="T72" i="11"/>
  <c r="U72" i="11"/>
  <c r="V72" i="11"/>
  <c r="W72" i="11"/>
  <c r="AA72" i="11" s="1"/>
  <c r="T73" i="11"/>
  <c r="U73" i="11"/>
  <c r="V73" i="11"/>
  <c r="W73" i="11"/>
  <c r="T58" i="11"/>
  <c r="U58" i="11"/>
  <c r="V58" i="11"/>
  <c r="W58" i="11"/>
  <c r="AA58" i="11" s="1"/>
  <c r="T59" i="11"/>
  <c r="U59" i="11"/>
  <c r="V59" i="11"/>
  <c r="W59" i="11"/>
  <c r="AA59" i="11" s="1"/>
  <c r="T60" i="11"/>
  <c r="U60" i="11"/>
  <c r="V60" i="11"/>
  <c r="W60" i="11"/>
  <c r="AA60" i="11" s="1"/>
  <c r="T61" i="11"/>
  <c r="U61" i="11"/>
  <c r="V61" i="11"/>
  <c r="W61" i="11"/>
  <c r="AA61" i="11" s="1"/>
  <c r="T62" i="11"/>
  <c r="U62" i="11"/>
  <c r="V62" i="11"/>
  <c r="W62" i="11"/>
  <c r="AA62" i="11" s="1"/>
  <c r="T63" i="11"/>
  <c r="U63" i="11"/>
  <c r="V63" i="11"/>
  <c r="W63" i="11"/>
  <c r="AA63" i="11" s="1"/>
  <c r="T64" i="11"/>
  <c r="U64" i="11"/>
  <c r="V64" i="11"/>
  <c r="W64" i="11"/>
  <c r="AA64" i="11" s="1"/>
  <c r="T65" i="11"/>
  <c r="U65" i="11"/>
  <c r="V65" i="11"/>
  <c r="W65" i="11"/>
  <c r="AA65" i="11" s="1"/>
  <c r="T66" i="11"/>
  <c r="U66" i="11"/>
  <c r="V66" i="11"/>
  <c r="W66" i="11"/>
  <c r="AA66" i="11" s="1"/>
  <c r="T67" i="11"/>
  <c r="U67" i="11"/>
  <c r="V67" i="11"/>
  <c r="W67" i="11"/>
  <c r="AA67" i="11" s="1"/>
  <c r="T68" i="11"/>
  <c r="U68" i="11"/>
  <c r="V68" i="11"/>
  <c r="W68" i="11"/>
  <c r="T69" i="11"/>
  <c r="U69" i="11"/>
  <c r="V69" i="11"/>
  <c r="W69" i="11"/>
  <c r="AA69" i="11" s="1"/>
  <c r="T54" i="11"/>
  <c r="U54" i="11"/>
  <c r="V54" i="11"/>
  <c r="W54" i="11"/>
  <c r="AA54" i="11" s="1"/>
  <c r="T55" i="11"/>
  <c r="U55" i="11"/>
  <c r="V55" i="11"/>
  <c r="W55" i="11"/>
  <c r="AA55" i="11" s="1"/>
  <c r="T56" i="11"/>
  <c r="U56" i="11"/>
  <c r="V56" i="11"/>
  <c r="W56" i="11"/>
  <c r="AA56" i="11" s="1"/>
  <c r="T57" i="11"/>
  <c r="U57" i="11"/>
  <c r="V57" i="11"/>
  <c r="W57" i="11"/>
  <c r="AA57" i="11" s="1"/>
  <c r="T48" i="11"/>
  <c r="U48" i="11"/>
  <c r="V48" i="11"/>
  <c r="W48" i="11"/>
  <c r="T49" i="11"/>
  <c r="U49" i="11"/>
  <c r="V49" i="11"/>
  <c r="W49" i="11"/>
  <c r="T50" i="11"/>
  <c r="U50" i="11"/>
  <c r="V50" i="11"/>
  <c r="W50" i="11"/>
  <c r="T51" i="11"/>
  <c r="U51" i="11"/>
  <c r="V51" i="11"/>
  <c r="W51" i="11"/>
  <c r="T52" i="11"/>
  <c r="U52" i="11"/>
  <c r="V52" i="11"/>
  <c r="W52" i="11"/>
  <c r="T53" i="11"/>
  <c r="U53" i="11"/>
  <c r="V53" i="11"/>
  <c r="W53" i="11"/>
  <c r="T45" i="11"/>
  <c r="U45" i="11"/>
  <c r="V45" i="11"/>
  <c r="W45" i="11"/>
  <c r="T46" i="11"/>
  <c r="U46" i="11"/>
  <c r="V46" i="11"/>
  <c r="W46" i="11"/>
  <c r="T47" i="11"/>
  <c r="U47" i="11"/>
  <c r="V47" i="11"/>
  <c r="W47" i="11"/>
  <c r="T43" i="11"/>
  <c r="U43" i="11"/>
  <c r="V43" i="11"/>
  <c r="W43" i="11"/>
  <c r="AA43" i="11" s="1"/>
  <c r="T44" i="11"/>
  <c r="U44" i="11"/>
  <c r="V44" i="11"/>
  <c r="W44" i="11"/>
  <c r="AA44" i="11" s="1"/>
  <c r="T42" i="11"/>
  <c r="U42" i="11"/>
  <c r="V42" i="11"/>
  <c r="W42" i="11"/>
  <c r="AA42" i="11" s="1"/>
  <c r="T40" i="11"/>
  <c r="U40" i="11"/>
  <c r="V40" i="11"/>
  <c r="W40" i="11"/>
  <c r="AA40" i="11" s="1"/>
  <c r="T36" i="11"/>
  <c r="U36" i="11"/>
  <c r="V36" i="11"/>
  <c r="W36" i="11"/>
  <c r="T37" i="11"/>
  <c r="U37" i="11"/>
  <c r="V37" i="11"/>
  <c r="W37" i="11"/>
  <c r="AA37" i="11" s="1"/>
  <c r="T38" i="11"/>
  <c r="U38" i="11"/>
  <c r="V38" i="11"/>
  <c r="W38" i="11"/>
  <c r="AA38" i="11" s="1"/>
  <c r="T39" i="11"/>
  <c r="U39" i="11"/>
  <c r="V39" i="11"/>
  <c r="W39" i="11"/>
  <c r="AA39" i="11" s="1"/>
  <c r="T21" i="11"/>
  <c r="U21" i="11"/>
  <c r="V21" i="11"/>
  <c r="W21" i="11"/>
  <c r="T22" i="11"/>
  <c r="U22" i="11"/>
  <c r="V22" i="11"/>
  <c r="W22" i="11"/>
  <c r="T23" i="11"/>
  <c r="U23" i="11"/>
  <c r="V23" i="11"/>
  <c r="W23" i="11"/>
  <c r="T24" i="11"/>
  <c r="U24" i="11"/>
  <c r="V24" i="11"/>
  <c r="W24" i="11"/>
  <c r="T25" i="11"/>
  <c r="U25" i="11"/>
  <c r="V25" i="11"/>
  <c r="W25" i="11"/>
  <c r="T26" i="11"/>
  <c r="U26" i="11"/>
  <c r="V26" i="11"/>
  <c r="W26" i="11"/>
  <c r="T27" i="11"/>
  <c r="U27" i="11"/>
  <c r="V27" i="11"/>
  <c r="W27" i="11"/>
  <c r="T28" i="11"/>
  <c r="U28" i="11"/>
  <c r="V28" i="11"/>
  <c r="W28" i="11"/>
  <c r="T29" i="11"/>
  <c r="U29" i="11"/>
  <c r="V29" i="11"/>
  <c r="W29" i="11"/>
  <c r="T30" i="11"/>
  <c r="U30" i="11"/>
  <c r="V30" i="11"/>
  <c r="W30" i="11"/>
  <c r="T31" i="11"/>
  <c r="U31" i="11"/>
  <c r="V31" i="11"/>
  <c r="W31" i="11"/>
  <c r="T32" i="11"/>
  <c r="U32" i="11"/>
  <c r="V32" i="11"/>
  <c r="W32" i="11"/>
  <c r="T11" i="11"/>
  <c r="U11" i="11"/>
  <c r="V11" i="11"/>
  <c r="W11" i="11"/>
  <c r="AA11" i="11" s="1"/>
  <c r="T12" i="11"/>
  <c r="U12" i="11"/>
  <c r="V12" i="11"/>
  <c r="W12" i="11"/>
  <c r="AA12" i="11" s="1"/>
  <c r="T13" i="11"/>
  <c r="U13" i="11"/>
  <c r="V13" i="11"/>
  <c r="W13" i="11"/>
  <c r="AA13" i="11" s="1"/>
  <c r="T14" i="11"/>
  <c r="U14" i="11"/>
  <c r="V14" i="11"/>
  <c r="W14" i="11"/>
  <c r="AA14" i="11" s="1"/>
  <c r="T15" i="11"/>
  <c r="U15" i="11"/>
  <c r="V15" i="11"/>
  <c r="W15" i="11"/>
  <c r="AA15" i="11" s="1"/>
  <c r="T16" i="11"/>
  <c r="U16" i="11"/>
  <c r="V16" i="11"/>
  <c r="W16" i="11"/>
  <c r="AA16" i="11" s="1"/>
  <c r="T17" i="11"/>
  <c r="U17" i="11"/>
  <c r="V17" i="11"/>
  <c r="W17" i="11"/>
  <c r="AA17" i="11" s="1"/>
  <c r="T18" i="11"/>
  <c r="U18" i="11"/>
  <c r="V18" i="11"/>
  <c r="W18" i="11"/>
  <c r="AA18" i="11" s="1"/>
  <c r="T19" i="11"/>
  <c r="U19" i="11"/>
  <c r="V19" i="11"/>
  <c r="W19" i="11"/>
  <c r="AA19" i="11" s="1"/>
  <c r="T20" i="11"/>
  <c r="U20" i="11"/>
  <c r="V20" i="11"/>
  <c r="W20" i="11"/>
  <c r="AA20" i="11" s="1"/>
  <c r="T110" i="11"/>
  <c r="U110" i="11"/>
  <c r="S101" i="11"/>
  <c r="S102" i="11"/>
  <c r="S103" i="11"/>
  <c r="S104" i="11"/>
  <c r="S105" i="11"/>
  <c r="S106" i="11"/>
  <c r="S107" i="11"/>
  <c r="S108" i="11"/>
  <c r="S100" i="11"/>
  <c r="S95" i="11"/>
  <c r="S96" i="11"/>
  <c r="S94" i="11"/>
  <c r="S93" i="11"/>
  <c r="S92" i="11"/>
  <c r="S91" i="11"/>
  <c r="S90" i="11"/>
  <c r="S89" i="11"/>
  <c r="S83" i="11"/>
  <c r="S84" i="11"/>
  <c r="S85" i="11"/>
  <c r="S86" i="11"/>
  <c r="S87" i="11"/>
  <c r="S88" i="11"/>
  <c r="S82" i="11"/>
  <c r="S80" i="11"/>
  <c r="S75" i="11"/>
  <c r="S76" i="11"/>
  <c r="S77" i="11"/>
  <c r="S78" i="11"/>
  <c r="S79" i="11"/>
  <c r="S74" i="11"/>
  <c r="S71" i="11"/>
  <c r="S72" i="11"/>
  <c r="S73" i="11"/>
  <c r="S70" i="11"/>
  <c r="S59" i="11"/>
  <c r="S60" i="11"/>
  <c r="S61" i="11"/>
  <c r="S62" i="11"/>
  <c r="S63" i="11"/>
  <c r="S64" i="11"/>
  <c r="S65" i="11"/>
  <c r="S66" i="11"/>
  <c r="S67" i="11"/>
  <c r="S68" i="11"/>
  <c r="S69" i="11"/>
  <c r="S58" i="11"/>
  <c r="S55" i="11"/>
  <c r="S56" i="11"/>
  <c r="S57" i="11"/>
  <c r="S54" i="11"/>
  <c r="S49" i="11"/>
  <c r="S50" i="11"/>
  <c r="S51" i="11"/>
  <c r="S52" i="11"/>
  <c r="S53" i="11"/>
  <c r="S48" i="11"/>
  <c r="S46" i="11"/>
  <c r="S47" i="11"/>
  <c r="S45" i="11"/>
  <c r="S44" i="11"/>
  <c r="S43" i="11"/>
  <c r="S42" i="11"/>
  <c r="S40" i="11"/>
  <c r="S37" i="11"/>
  <c r="S38" i="11"/>
  <c r="S39" i="11"/>
  <c r="S36" i="11"/>
  <c r="S24" i="11"/>
  <c r="S25" i="11"/>
  <c r="S26" i="11"/>
  <c r="S27" i="11"/>
  <c r="S28" i="11"/>
  <c r="S29" i="11"/>
  <c r="S30" i="11"/>
  <c r="S31" i="11"/>
  <c r="S32" i="11"/>
  <c r="S22" i="11"/>
  <c r="S23" i="11"/>
  <c r="S21" i="11"/>
  <c r="S12" i="11"/>
  <c r="S13" i="11"/>
  <c r="S14" i="11"/>
  <c r="S15" i="11"/>
  <c r="S16" i="11"/>
  <c r="S17" i="11"/>
  <c r="S18" i="11"/>
  <c r="S19" i="11"/>
  <c r="S20" i="11"/>
  <c r="S11" i="11"/>
  <c r="N110" i="11"/>
  <c r="O110" i="11"/>
  <c r="M110" i="11"/>
  <c r="L110" i="11"/>
  <c r="K110" i="11"/>
  <c r="F110" i="11"/>
  <c r="E110" i="11"/>
  <c r="D110" i="11"/>
  <c r="C110" i="11"/>
  <c r="G108" i="11"/>
  <c r="J108" i="11" s="1"/>
  <c r="G107" i="11"/>
  <c r="J107" i="11" s="1"/>
  <c r="G106" i="11"/>
  <c r="J106" i="11" s="1"/>
  <c r="G105" i="11"/>
  <c r="J105" i="11" s="1"/>
  <c r="G104" i="11"/>
  <c r="J104" i="11" s="1"/>
  <c r="G103" i="11"/>
  <c r="J103" i="11" s="1"/>
  <c r="G102" i="11"/>
  <c r="J102" i="11" s="1"/>
  <c r="G101" i="11"/>
  <c r="J101" i="11" s="1"/>
  <c r="G100" i="11"/>
  <c r="J100" i="11" s="1"/>
  <c r="G96" i="11"/>
  <c r="J96" i="11" s="1"/>
  <c r="G95" i="11"/>
  <c r="J95" i="11" s="1"/>
  <c r="G93" i="11"/>
  <c r="J93" i="11" s="1"/>
  <c r="G92" i="11"/>
  <c r="J92" i="11" s="1"/>
  <c r="G91" i="11"/>
  <c r="J91" i="11" s="1"/>
  <c r="G90" i="11"/>
  <c r="J90" i="11" s="1"/>
  <c r="G89" i="11"/>
  <c r="J89" i="11" s="1"/>
  <c r="G76" i="11"/>
  <c r="J76" i="11" s="1"/>
  <c r="G75" i="11"/>
  <c r="J75" i="11" s="1"/>
  <c r="G74" i="11"/>
  <c r="J74" i="11" s="1"/>
  <c r="G72" i="11"/>
  <c r="J72" i="11" s="1"/>
  <c r="G71" i="11"/>
  <c r="J71" i="11" s="1"/>
  <c r="G70" i="11"/>
  <c r="J70" i="11" s="1"/>
  <c r="G60" i="11"/>
  <c r="J60" i="11" s="1"/>
  <c r="G59" i="11"/>
  <c r="J59" i="11" s="1"/>
  <c r="G58" i="11"/>
  <c r="J58" i="11" s="1"/>
  <c r="G57" i="11"/>
  <c r="J57" i="11" s="1"/>
  <c r="G56" i="11"/>
  <c r="J56" i="11" s="1"/>
  <c r="G55" i="11"/>
  <c r="J55" i="11" s="1"/>
  <c r="G54" i="11"/>
  <c r="J54" i="11" s="1"/>
  <c r="G41" i="11"/>
  <c r="J41" i="11" s="1"/>
  <c r="G40" i="11"/>
  <c r="J40" i="11" s="1"/>
  <c r="G39" i="11"/>
  <c r="J39" i="11" s="1"/>
  <c r="G38" i="11"/>
  <c r="J38" i="11" s="1"/>
  <c r="G37" i="11"/>
  <c r="J37" i="11" s="1"/>
  <c r="G36" i="11"/>
  <c r="J36" i="11" s="1"/>
  <c r="G35" i="11"/>
  <c r="J35" i="11" s="1"/>
  <c r="G34" i="11"/>
  <c r="J34" i="11" s="1"/>
  <c r="G33" i="11"/>
  <c r="J33" i="11" s="1"/>
  <c r="G18" i="11"/>
  <c r="J18" i="11" s="1"/>
  <c r="G17" i="11"/>
  <c r="J17" i="11" s="1"/>
  <c r="AC16" i="11"/>
  <c r="G16" i="11"/>
  <c r="J16" i="11" s="1"/>
  <c r="G15" i="11"/>
  <c r="J15" i="11" s="1"/>
  <c r="AC14" i="11"/>
  <c r="G14" i="11"/>
  <c r="J14" i="11" s="1"/>
  <c r="G13" i="11"/>
  <c r="J13" i="11" s="1"/>
  <c r="AC12" i="11"/>
  <c r="G12" i="11"/>
  <c r="J12" i="11" s="1"/>
  <c r="AB11" i="11"/>
  <c r="G11" i="11"/>
  <c r="G3" i="9"/>
  <c r="G7" i="9"/>
  <c r="G6" i="9"/>
  <c r="G5" i="9"/>
  <c r="C7" i="9"/>
  <c r="D7" i="9"/>
  <c r="E7" i="9"/>
  <c r="E9" i="9" s="1"/>
  <c r="B7" i="9"/>
  <c r="C6" i="9"/>
  <c r="D6" i="9"/>
  <c r="E6" i="9"/>
  <c r="B6" i="9"/>
  <c r="C5" i="9"/>
  <c r="D5" i="9"/>
  <c r="D9" i="9" s="1"/>
  <c r="E5" i="9"/>
  <c r="B5" i="9"/>
  <c r="C9" i="9"/>
  <c r="B3" i="9"/>
  <c r="F6" i="9"/>
  <c r="B9" i="9"/>
  <c r="C3" i="9"/>
  <c r="G97" i="6"/>
  <c r="G96" i="6"/>
  <c r="G95" i="6"/>
  <c r="G94" i="6"/>
  <c r="G93" i="6"/>
  <c r="G92" i="6"/>
  <c r="G91" i="6"/>
  <c r="G90" i="6"/>
  <c r="G89" i="6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F17" i="8"/>
  <c r="I17" i="8" s="1"/>
  <c r="F13" i="8"/>
  <c r="I13" i="8" s="1"/>
  <c r="F9" i="8"/>
  <c r="I9" i="8" s="1"/>
  <c r="F5" i="8"/>
  <c r="B18" i="8"/>
  <c r="E18" i="8"/>
  <c r="D18" i="8"/>
  <c r="C18" i="8"/>
  <c r="F16" i="8"/>
  <c r="I16" i="8" s="1"/>
  <c r="F15" i="8"/>
  <c r="I15" i="8" s="1"/>
  <c r="F14" i="8"/>
  <c r="F12" i="8"/>
  <c r="F11" i="8"/>
  <c r="I11" i="8" s="1"/>
  <c r="F10" i="8"/>
  <c r="F8" i="8"/>
  <c r="I8" i="8" s="1"/>
  <c r="F7" i="8"/>
  <c r="F6" i="8"/>
  <c r="I6" i="8" s="1"/>
  <c r="F4" i="8"/>
  <c r="H7" i="7"/>
  <c r="H6" i="7"/>
  <c r="H4" i="7"/>
  <c r="J4" i="7" s="1"/>
  <c r="G7" i="7"/>
  <c r="G6" i="7"/>
  <c r="G4" i="7"/>
  <c r="D7" i="7"/>
  <c r="E7" i="7"/>
  <c r="F7" i="7"/>
  <c r="F8" i="7" s="1"/>
  <c r="G8" i="7"/>
  <c r="D6" i="7"/>
  <c r="E6" i="7"/>
  <c r="F6" i="7"/>
  <c r="D4" i="7"/>
  <c r="D8" i="7" s="1"/>
  <c r="E4" i="7"/>
  <c r="F4" i="7"/>
  <c r="C7" i="7"/>
  <c r="C6" i="7"/>
  <c r="C4" i="7"/>
  <c r="J7" i="7"/>
  <c r="J6" i="7"/>
  <c r="E8" i="7"/>
  <c r="C8" i="7"/>
  <c r="F29" i="4"/>
  <c r="C97" i="6"/>
  <c r="D97" i="6"/>
  <c r="E97" i="6"/>
  <c r="B97" i="6"/>
  <c r="C96" i="6"/>
  <c r="D96" i="6"/>
  <c r="E96" i="6"/>
  <c r="B96" i="6"/>
  <c r="C95" i="6"/>
  <c r="D95" i="6"/>
  <c r="E95" i="6"/>
  <c r="B95" i="6"/>
  <c r="C94" i="6"/>
  <c r="D94" i="6"/>
  <c r="E94" i="6"/>
  <c r="B94" i="6"/>
  <c r="C92" i="6"/>
  <c r="D92" i="6"/>
  <c r="E92" i="6"/>
  <c r="C93" i="6"/>
  <c r="F93" i="6" s="1"/>
  <c r="I93" i="6" s="1"/>
  <c r="D93" i="6"/>
  <c r="E93" i="6"/>
  <c r="B93" i="6"/>
  <c r="B92" i="6"/>
  <c r="I7" i="6"/>
  <c r="I15" i="6"/>
  <c r="I19" i="6"/>
  <c r="I23" i="6"/>
  <c r="I31" i="6"/>
  <c r="I47" i="6"/>
  <c r="I51" i="6"/>
  <c r="I55" i="6"/>
  <c r="I59" i="6"/>
  <c r="I63" i="6"/>
  <c r="I79" i="6"/>
  <c r="F14" i="6"/>
  <c r="I14" i="6" s="1"/>
  <c r="G86" i="6"/>
  <c r="G85" i="6"/>
  <c r="G83" i="6"/>
  <c r="G84" i="6"/>
  <c r="G82" i="6"/>
  <c r="G81" i="6"/>
  <c r="G80" i="6"/>
  <c r="G79" i="6"/>
  <c r="G65" i="6"/>
  <c r="G66" i="6"/>
  <c r="G67" i="6"/>
  <c r="G68" i="6"/>
  <c r="G69" i="6"/>
  <c r="G70" i="6"/>
  <c r="G72" i="6"/>
  <c r="G73" i="6"/>
  <c r="G74" i="6"/>
  <c r="G75" i="6"/>
  <c r="I75" i="6" s="1"/>
  <c r="G76" i="6"/>
  <c r="G77" i="6"/>
  <c r="G78" i="6"/>
  <c r="G64" i="6"/>
  <c r="G61" i="6"/>
  <c r="G62" i="6"/>
  <c r="G63" i="6"/>
  <c r="G60" i="6"/>
  <c r="G49" i="6"/>
  <c r="G50" i="6"/>
  <c r="G51" i="6"/>
  <c r="G52" i="6"/>
  <c r="G53" i="6"/>
  <c r="G54" i="6"/>
  <c r="G55" i="6"/>
  <c r="G56" i="6"/>
  <c r="G57" i="6"/>
  <c r="G58" i="6"/>
  <c r="G59" i="6"/>
  <c r="G48" i="6"/>
  <c r="G45" i="6"/>
  <c r="G46" i="6"/>
  <c r="G47" i="6"/>
  <c r="G44" i="6"/>
  <c r="G32" i="6"/>
  <c r="G33" i="6"/>
  <c r="G34" i="6"/>
  <c r="G35" i="6"/>
  <c r="I35" i="6" s="1"/>
  <c r="G36" i="6"/>
  <c r="G37" i="6"/>
  <c r="G38" i="6"/>
  <c r="G39" i="6"/>
  <c r="I39" i="6" s="1"/>
  <c r="G40" i="6"/>
  <c r="G41" i="6"/>
  <c r="G42" i="6"/>
  <c r="G43" i="6"/>
  <c r="I43" i="6" s="1"/>
  <c r="G31" i="6"/>
  <c r="G28" i="6"/>
  <c r="G29" i="6"/>
  <c r="G30" i="6"/>
  <c r="G27" i="6"/>
  <c r="G16" i="6"/>
  <c r="G17" i="6"/>
  <c r="G18" i="6"/>
  <c r="G19" i="6"/>
  <c r="G20" i="6"/>
  <c r="G21" i="6"/>
  <c r="G22" i="6"/>
  <c r="G23" i="6"/>
  <c r="G24" i="6"/>
  <c r="G25" i="6"/>
  <c r="G26" i="6"/>
  <c r="G15" i="6"/>
  <c r="G12" i="6"/>
  <c r="G13" i="6"/>
  <c r="G14" i="6"/>
  <c r="G11" i="6"/>
  <c r="G10" i="6"/>
  <c r="G9" i="6"/>
  <c r="G6" i="6"/>
  <c r="G7" i="6"/>
  <c r="G8" i="6"/>
  <c r="G5" i="6"/>
  <c r="F85" i="6"/>
  <c r="I85" i="6" s="1"/>
  <c r="F86" i="6"/>
  <c r="I86" i="6" s="1"/>
  <c r="F82" i="6"/>
  <c r="I82" i="6" s="1"/>
  <c r="F83" i="6"/>
  <c r="I83" i="6" s="1"/>
  <c r="F84" i="6"/>
  <c r="I84" i="6" s="1"/>
  <c r="F81" i="6"/>
  <c r="I81" i="6" s="1"/>
  <c r="F79" i="6"/>
  <c r="F80" i="6"/>
  <c r="I80" i="6" s="1"/>
  <c r="F64" i="6"/>
  <c r="I64" i="6" s="1"/>
  <c r="F65" i="6"/>
  <c r="I65" i="6" s="1"/>
  <c r="F66" i="6"/>
  <c r="I66" i="6" s="1"/>
  <c r="F67" i="6"/>
  <c r="I67" i="6" s="1"/>
  <c r="F68" i="6"/>
  <c r="I68" i="6" s="1"/>
  <c r="F69" i="6"/>
  <c r="I69" i="6" s="1"/>
  <c r="F70" i="6"/>
  <c r="I70" i="6" s="1"/>
  <c r="F72" i="6"/>
  <c r="I72" i="6" s="1"/>
  <c r="F73" i="6"/>
  <c r="I73" i="6" s="1"/>
  <c r="F74" i="6"/>
  <c r="I74" i="6" s="1"/>
  <c r="F75" i="6"/>
  <c r="F76" i="6"/>
  <c r="I76" i="6" s="1"/>
  <c r="F77" i="6"/>
  <c r="I77" i="6" s="1"/>
  <c r="F78" i="6"/>
  <c r="I78" i="6" s="1"/>
  <c r="F60" i="6"/>
  <c r="I60" i="6" s="1"/>
  <c r="F61" i="6"/>
  <c r="I61" i="6" s="1"/>
  <c r="F62" i="6"/>
  <c r="I62" i="6" s="1"/>
  <c r="F63" i="6"/>
  <c r="F48" i="6"/>
  <c r="I48" i="6" s="1"/>
  <c r="F49" i="6"/>
  <c r="I49" i="6" s="1"/>
  <c r="F50" i="6"/>
  <c r="I50" i="6" s="1"/>
  <c r="F51" i="6"/>
  <c r="F52" i="6"/>
  <c r="I52" i="6" s="1"/>
  <c r="F53" i="6"/>
  <c r="I53" i="6" s="1"/>
  <c r="F54" i="6"/>
  <c r="I54" i="6" s="1"/>
  <c r="F55" i="6"/>
  <c r="F56" i="6"/>
  <c r="I56" i="6" s="1"/>
  <c r="F57" i="6"/>
  <c r="I57" i="6" s="1"/>
  <c r="F58" i="6"/>
  <c r="I58" i="6" s="1"/>
  <c r="F59" i="6"/>
  <c r="F44" i="6"/>
  <c r="I44" i="6" s="1"/>
  <c r="F45" i="6"/>
  <c r="I45" i="6" s="1"/>
  <c r="F46" i="6"/>
  <c r="I46" i="6" s="1"/>
  <c r="F47" i="6"/>
  <c r="F31" i="6"/>
  <c r="F32" i="6"/>
  <c r="I32" i="6" s="1"/>
  <c r="F33" i="6"/>
  <c r="I33" i="6" s="1"/>
  <c r="F34" i="6"/>
  <c r="I34" i="6" s="1"/>
  <c r="F35" i="6"/>
  <c r="F36" i="6"/>
  <c r="I36" i="6" s="1"/>
  <c r="F37" i="6"/>
  <c r="I37" i="6" s="1"/>
  <c r="F38" i="6"/>
  <c r="I38" i="6" s="1"/>
  <c r="F39" i="6"/>
  <c r="F40" i="6"/>
  <c r="I40" i="6" s="1"/>
  <c r="F41" i="6"/>
  <c r="I41" i="6" s="1"/>
  <c r="F42" i="6"/>
  <c r="I42" i="6" s="1"/>
  <c r="F43" i="6"/>
  <c r="F27" i="6"/>
  <c r="I27" i="6" s="1"/>
  <c r="F28" i="6"/>
  <c r="I28" i="6" s="1"/>
  <c r="F29" i="6"/>
  <c r="I29" i="6" s="1"/>
  <c r="F30" i="6"/>
  <c r="I30" i="6" s="1"/>
  <c r="F26" i="6"/>
  <c r="I26" i="6" s="1"/>
  <c r="F15" i="6"/>
  <c r="F16" i="6"/>
  <c r="I16" i="6" s="1"/>
  <c r="F17" i="6"/>
  <c r="I17" i="6" s="1"/>
  <c r="F18" i="6"/>
  <c r="I18" i="6" s="1"/>
  <c r="F19" i="6"/>
  <c r="F20" i="6"/>
  <c r="I20" i="6" s="1"/>
  <c r="F21" i="6"/>
  <c r="I21" i="6" s="1"/>
  <c r="F22" i="6"/>
  <c r="I22" i="6" s="1"/>
  <c r="F23" i="6"/>
  <c r="F24" i="6"/>
  <c r="I24" i="6" s="1"/>
  <c r="F25" i="6"/>
  <c r="I25" i="6" s="1"/>
  <c r="F11" i="6"/>
  <c r="I11" i="6" s="1"/>
  <c r="F12" i="6"/>
  <c r="I12" i="6" s="1"/>
  <c r="F13" i="6"/>
  <c r="I13" i="6" s="1"/>
  <c r="F9" i="6"/>
  <c r="I9" i="6" s="1"/>
  <c r="F10" i="6"/>
  <c r="I10" i="6" s="1"/>
  <c r="F8" i="6"/>
  <c r="I8" i="6" s="1"/>
  <c r="F7" i="6"/>
  <c r="F6" i="6"/>
  <c r="I6" i="6" s="1"/>
  <c r="F5" i="6"/>
  <c r="I5" i="6" s="1"/>
  <c r="F89" i="6"/>
  <c r="C85" i="6"/>
  <c r="D85" i="6"/>
  <c r="E85" i="6"/>
  <c r="C86" i="6"/>
  <c r="D86" i="6"/>
  <c r="E86" i="6"/>
  <c r="B86" i="6"/>
  <c r="B85" i="6"/>
  <c r="C82" i="6"/>
  <c r="D82" i="6"/>
  <c r="E82" i="6"/>
  <c r="C83" i="6"/>
  <c r="D83" i="6"/>
  <c r="E83" i="6"/>
  <c r="C84" i="6"/>
  <c r="D84" i="6"/>
  <c r="E84" i="6"/>
  <c r="B83" i="6"/>
  <c r="B84" i="6"/>
  <c r="B82" i="6"/>
  <c r="C81" i="6"/>
  <c r="D81" i="6"/>
  <c r="E81" i="6"/>
  <c r="B81" i="6"/>
  <c r="C79" i="6"/>
  <c r="D79" i="6"/>
  <c r="E79" i="6"/>
  <c r="C80" i="6"/>
  <c r="D80" i="6"/>
  <c r="E80" i="6"/>
  <c r="B80" i="6"/>
  <c r="B79" i="6"/>
  <c r="C64" i="6"/>
  <c r="D64" i="6"/>
  <c r="E64" i="6"/>
  <c r="C65" i="6"/>
  <c r="D65" i="6"/>
  <c r="E65" i="6"/>
  <c r="C66" i="6"/>
  <c r="D66" i="6"/>
  <c r="E66" i="6"/>
  <c r="C67" i="6"/>
  <c r="D67" i="6"/>
  <c r="E67" i="6"/>
  <c r="C68" i="6"/>
  <c r="D68" i="6"/>
  <c r="E68" i="6"/>
  <c r="C69" i="6"/>
  <c r="D69" i="6"/>
  <c r="E69" i="6"/>
  <c r="C70" i="6"/>
  <c r="D70" i="6"/>
  <c r="E70" i="6"/>
  <c r="C72" i="6"/>
  <c r="D72" i="6"/>
  <c r="E72" i="6"/>
  <c r="C73" i="6"/>
  <c r="D73" i="6"/>
  <c r="E73" i="6"/>
  <c r="C74" i="6"/>
  <c r="D74" i="6"/>
  <c r="E74" i="6"/>
  <c r="C75" i="6"/>
  <c r="D75" i="6"/>
  <c r="E75" i="6"/>
  <c r="C76" i="6"/>
  <c r="D76" i="6"/>
  <c r="E76" i="6"/>
  <c r="C77" i="6"/>
  <c r="D77" i="6"/>
  <c r="E77" i="6"/>
  <c r="C78" i="6"/>
  <c r="D78" i="6"/>
  <c r="E78" i="6"/>
  <c r="B65" i="6"/>
  <c r="B66" i="6"/>
  <c r="B67" i="6"/>
  <c r="B68" i="6"/>
  <c r="B69" i="6"/>
  <c r="B70" i="6"/>
  <c r="B72" i="6"/>
  <c r="B73" i="6"/>
  <c r="B74" i="6"/>
  <c r="B75" i="6"/>
  <c r="B76" i="6"/>
  <c r="B77" i="6"/>
  <c r="B78" i="6"/>
  <c r="B64" i="6"/>
  <c r="C60" i="6"/>
  <c r="D60" i="6"/>
  <c r="E60" i="6"/>
  <c r="C61" i="6"/>
  <c r="D61" i="6"/>
  <c r="E61" i="6"/>
  <c r="C62" i="6"/>
  <c r="D62" i="6"/>
  <c r="E62" i="6"/>
  <c r="C63" i="6"/>
  <c r="D63" i="6"/>
  <c r="E63" i="6"/>
  <c r="B61" i="6"/>
  <c r="B62" i="6"/>
  <c r="B63" i="6"/>
  <c r="B60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B49" i="6"/>
  <c r="B50" i="6"/>
  <c r="B51" i="6"/>
  <c r="B52" i="6"/>
  <c r="B53" i="6"/>
  <c r="B54" i="6"/>
  <c r="B55" i="6"/>
  <c r="B56" i="6"/>
  <c r="B57" i="6"/>
  <c r="B58" i="6"/>
  <c r="B59" i="6"/>
  <c r="B48" i="6"/>
  <c r="C44" i="6"/>
  <c r="D44" i="6"/>
  <c r="E44" i="6"/>
  <c r="C45" i="6"/>
  <c r="D45" i="6"/>
  <c r="E45" i="6"/>
  <c r="C46" i="6"/>
  <c r="D46" i="6"/>
  <c r="E46" i="6"/>
  <c r="C47" i="6"/>
  <c r="D47" i="6"/>
  <c r="E47" i="6"/>
  <c r="B45" i="6"/>
  <c r="B46" i="6"/>
  <c r="B47" i="6"/>
  <c r="B44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B32" i="6"/>
  <c r="B33" i="6"/>
  <c r="B34" i="6"/>
  <c r="B35" i="6"/>
  <c r="B36" i="6"/>
  <c r="B37" i="6"/>
  <c r="B38" i="6"/>
  <c r="B39" i="6"/>
  <c r="B40" i="6"/>
  <c r="B41" i="6"/>
  <c r="B42" i="6"/>
  <c r="B43" i="6"/>
  <c r="B31" i="6"/>
  <c r="E28" i="6"/>
  <c r="E29" i="6"/>
  <c r="E30" i="6"/>
  <c r="E27" i="6"/>
  <c r="D28" i="6"/>
  <c r="D29" i="6"/>
  <c r="D30" i="6"/>
  <c r="D27" i="6"/>
  <c r="C28" i="6"/>
  <c r="C29" i="6"/>
  <c r="C30" i="6"/>
  <c r="C27" i="6"/>
  <c r="B28" i="6"/>
  <c r="B29" i="6"/>
  <c r="B30" i="6"/>
  <c r="B27" i="6"/>
  <c r="E16" i="6"/>
  <c r="E17" i="6"/>
  <c r="E18" i="6"/>
  <c r="E19" i="6"/>
  <c r="E20" i="6"/>
  <c r="E21" i="6"/>
  <c r="E22" i="6"/>
  <c r="E23" i="6"/>
  <c r="E24" i="6"/>
  <c r="E25" i="6"/>
  <c r="E26" i="6"/>
  <c r="E15" i="6"/>
  <c r="D16" i="6"/>
  <c r="D17" i="6"/>
  <c r="D18" i="6"/>
  <c r="D19" i="6"/>
  <c r="D20" i="6"/>
  <c r="D21" i="6"/>
  <c r="D22" i="6"/>
  <c r="D23" i="6"/>
  <c r="D24" i="6"/>
  <c r="D25" i="6"/>
  <c r="D26" i="6"/>
  <c r="D15" i="6"/>
  <c r="C16" i="6"/>
  <c r="C17" i="6"/>
  <c r="C18" i="6"/>
  <c r="C19" i="6"/>
  <c r="C20" i="6"/>
  <c r="C21" i="6"/>
  <c r="C22" i="6"/>
  <c r="C23" i="6"/>
  <c r="C24" i="6"/>
  <c r="C25" i="6"/>
  <c r="C26" i="6"/>
  <c r="C15" i="6"/>
  <c r="B16" i="6"/>
  <c r="B17" i="6"/>
  <c r="B18" i="6"/>
  <c r="B19" i="6"/>
  <c r="B20" i="6"/>
  <c r="B21" i="6"/>
  <c r="B22" i="6"/>
  <c r="B23" i="6"/>
  <c r="B24" i="6"/>
  <c r="B25" i="6"/>
  <c r="B26" i="6"/>
  <c r="B15" i="6"/>
  <c r="E12" i="6"/>
  <c r="E13" i="6"/>
  <c r="E14" i="6"/>
  <c r="E11" i="6"/>
  <c r="D12" i="6"/>
  <c r="D13" i="6"/>
  <c r="D14" i="6"/>
  <c r="D11" i="6"/>
  <c r="C12" i="6"/>
  <c r="C13" i="6"/>
  <c r="C14" i="6"/>
  <c r="C11" i="6"/>
  <c r="B12" i="6"/>
  <c r="B13" i="6"/>
  <c r="B14" i="6"/>
  <c r="B11" i="6"/>
  <c r="E10" i="6"/>
  <c r="E9" i="6"/>
  <c r="D10" i="6"/>
  <c r="D9" i="6"/>
  <c r="C10" i="6"/>
  <c r="C9" i="6"/>
  <c r="B9" i="6"/>
  <c r="B10" i="6"/>
  <c r="E6" i="6"/>
  <c r="E7" i="6"/>
  <c r="E8" i="6"/>
  <c r="E5" i="6"/>
  <c r="E98" i="6" s="1"/>
  <c r="D6" i="6"/>
  <c r="D7" i="6"/>
  <c r="D98" i="6" s="1"/>
  <c r="D8" i="6"/>
  <c r="D5" i="6"/>
  <c r="C6" i="6"/>
  <c r="C7" i="6"/>
  <c r="C8" i="6"/>
  <c r="C5" i="6"/>
  <c r="B6" i="6"/>
  <c r="B7" i="6"/>
  <c r="B8" i="6"/>
  <c r="B5" i="6"/>
  <c r="B98" i="6" s="1"/>
  <c r="F90" i="6"/>
  <c r="F91" i="6"/>
  <c r="I91" i="6" s="1"/>
  <c r="F92" i="6"/>
  <c r="I92" i="6" s="1"/>
  <c r="F94" i="6"/>
  <c r="I94" i="6" s="1"/>
  <c r="F95" i="6"/>
  <c r="I95" i="6" s="1"/>
  <c r="F96" i="6"/>
  <c r="I96" i="6" s="1"/>
  <c r="F97" i="6"/>
  <c r="I97" i="6" s="1"/>
  <c r="E162" i="5"/>
  <c r="F162" i="5"/>
  <c r="G162" i="5"/>
  <c r="D162" i="5"/>
  <c r="E152" i="5"/>
  <c r="F152" i="5"/>
  <c r="G152" i="5"/>
  <c r="D152" i="5"/>
  <c r="E145" i="5"/>
  <c r="F145" i="5"/>
  <c r="G145" i="5"/>
  <c r="D145" i="5"/>
  <c r="E137" i="5"/>
  <c r="F137" i="5"/>
  <c r="G137" i="5"/>
  <c r="D137" i="5"/>
  <c r="E131" i="5"/>
  <c r="F131" i="5"/>
  <c r="G131" i="5"/>
  <c r="D131" i="5"/>
  <c r="E123" i="5"/>
  <c r="F123" i="5"/>
  <c r="G123" i="5"/>
  <c r="D123" i="5"/>
  <c r="D110" i="5" s="1"/>
  <c r="H110" i="5" s="1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D119" i="5"/>
  <c r="G103" i="5"/>
  <c r="G102" i="5"/>
  <c r="G11" i="4"/>
  <c r="E103" i="5"/>
  <c r="E102" i="5" s="1"/>
  <c r="F103" i="5"/>
  <c r="F102" i="5" s="1"/>
  <c r="D103" i="5"/>
  <c r="D99" i="5" s="1"/>
  <c r="E95" i="5"/>
  <c r="F95" i="5"/>
  <c r="G95" i="5"/>
  <c r="D95" i="5"/>
  <c r="D92" i="5" s="1"/>
  <c r="F79" i="5"/>
  <c r="G79" i="5"/>
  <c r="E79" i="5"/>
  <c r="D79" i="5"/>
  <c r="D77" i="5" s="1"/>
  <c r="F159" i="5"/>
  <c r="E160" i="5"/>
  <c r="G160" i="5"/>
  <c r="F160" i="5"/>
  <c r="D160" i="5"/>
  <c r="G159" i="5"/>
  <c r="D159" i="5"/>
  <c r="G150" i="5"/>
  <c r="F150" i="5"/>
  <c r="C152" i="5"/>
  <c r="G143" i="5"/>
  <c r="C145" i="5"/>
  <c r="F142" i="5" s="1"/>
  <c r="B143" i="5"/>
  <c r="B142" i="5"/>
  <c r="B141" i="5"/>
  <c r="G135" i="5"/>
  <c r="E135" i="5"/>
  <c r="D135" i="5"/>
  <c r="C137" i="5"/>
  <c r="F135" i="5"/>
  <c r="F127" i="5"/>
  <c r="C131" i="5"/>
  <c r="E127" i="5" s="1"/>
  <c r="E128" i="5"/>
  <c r="B127" i="5"/>
  <c r="C123" i="5"/>
  <c r="G107" i="5"/>
  <c r="F107" i="5"/>
  <c r="C103" i="5"/>
  <c r="G101" i="5"/>
  <c r="F101" i="5"/>
  <c r="E101" i="5"/>
  <c r="G100" i="5"/>
  <c r="F100" i="5"/>
  <c r="G99" i="5"/>
  <c r="E99" i="5"/>
  <c r="C95" i="5"/>
  <c r="G94" i="5"/>
  <c r="F94" i="5"/>
  <c r="D94" i="5"/>
  <c r="B94" i="5"/>
  <c r="F93" i="5"/>
  <c r="E93" i="5"/>
  <c r="D93" i="5"/>
  <c r="B93" i="5"/>
  <c r="F92" i="5"/>
  <c r="E92" i="5"/>
  <c r="B92" i="5"/>
  <c r="F91" i="5"/>
  <c r="E91" i="5"/>
  <c r="B91" i="5"/>
  <c r="G90" i="5"/>
  <c r="F90" i="5"/>
  <c r="E90" i="5"/>
  <c r="D90" i="5"/>
  <c r="B90" i="5"/>
  <c r="G89" i="5"/>
  <c r="F89" i="5"/>
  <c r="D89" i="5"/>
  <c r="B89" i="5"/>
  <c r="F88" i="5"/>
  <c r="E88" i="5"/>
  <c r="D88" i="5"/>
  <c r="B88" i="5"/>
  <c r="F87" i="5"/>
  <c r="E87" i="5"/>
  <c r="D87" i="5"/>
  <c r="B87" i="5"/>
  <c r="G86" i="5"/>
  <c r="F86" i="5"/>
  <c r="E86" i="5"/>
  <c r="B86" i="5"/>
  <c r="G85" i="5"/>
  <c r="F85" i="5"/>
  <c r="B85" i="5"/>
  <c r="F84" i="5"/>
  <c r="E84" i="5"/>
  <c r="B84" i="5"/>
  <c r="F83" i="5"/>
  <c r="E83" i="5"/>
  <c r="B83" i="5"/>
  <c r="C79" i="5"/>
  <c r="F76" i="5" s="1"/>
  <c r="B77" i="5"/>
  <c r="B76" i="5"/>
  <c r="B75" i="5"/>
  <c r="B74" i="5"/>
  <c r="C70" i="5"/>
  <c r="F67" i="5" s="1"/>
  <c r="G67" i="5"/>
  <c r="D67" i="5"/>
  <c r="F66" i="5"/>
  <c r="E66" i="5"/>
  <c r="D66" i="5"/>
  <c r="G65" i="5"/>
  <c r="F65" i="5"/>
  <c r="E65" i="5"/>
  <c r="D65" i="5"/>
  <c r="G64" i="5"/>
  <c r="F64" i="5"/>
  <c r="E64" i="5"/>
  <c r="D64" i="5"/>
  <c r="G63" i="5"/>
  <c r="F63" i="5"/>
  <c r="E63" i="5"/>
  <c r="D63" i="5"/>
  <c r="G62" i="5"/>
  <c r="F62" i="5"/>
  <c r="E62" i="5"/>
  <c r="D62" i="5"/>
  <c r="G61" i="5"/>
  <c r="F61" i="5"/>
  <c r="E61" i="5"/>
  <c r="D61" i="5"/>
  <c r="G60" i="5"/>
  <c r="F60" i="5"/>
  <c r="E60" i="5"/>
  <c r="D60" i="5"/>
  <c r="G59" i="5"/>
  <c r="F59" i="5"/>
  <c r="E59" i="5"/>
  <c r="D59" i="5"/>
  <c r="G58" i="5"/>
  <c r="F58" i="5"/>
  <c r="E58" i="5"/>
  <c r="D58" i="5"/>
  <c r="G57" i="5"/>
  <c r="F57" i="5"/>
  <c r="E57" i="5"/>
  <c r="D57" i="5"/>
  <c r="G56" i="5"/>
  <c r="F56" i="5"/>
  <c r="E56" i="5"/>
  <c r="D56" i="5"/>
  <c r="G55" i="5"/>
  <c r="F55" i="5"/>
  <c r="E55" i="5"/>
  <c r="D55" i="5"/>
  <c r="C51" i="5"/>
  <c r="D49" i="5" s="1"/>
  <c r="B49" i="5"/>
  <c r="B48" i="5"/>
  <c r="D47" i="5"/>
  <c r="B47" i="5"/>
  <c r="E46" i="5"/>
  <c r="B46" i="5"/>
  <c r="C42" i="5"/>
  <c r="G40" i="5" s="1"/>
  <c r="D40" i="5"/>
  <c r="E39" i="5"/>
  <c r="G38" i="5"/>
  <c r="F38" i="5"/>
  <c r="D37" i="5"/>
  <c r="E36" i="5"/>
  <c r="D36" i="5"/>
  <c r="E35" i="5"/>
  <c r="G34" i="5"/>
  <c r="F34" i="5"/>
  <c r="G33" i="5"/>
  <c r="D33" i="5"/>
  <c r="E32" i="5"/>
  <c r="D32" i="5"/>
  <c r="F31" i="5"/>
  <c r="E31" i="5"/>
  <c r="G30" i="5"/>
  <c r="F30" i="5"/>
  <c r="G29" i="5"/>
  <c r="D29" i="5"/>
  <c r="C25" i="5"/>
  <c r="D23" i="5" s="1"/>
  <c r="G23" i="5"/>
  <c r="E23" i="5"/>
  <c r="B23" i="5"/>
  <c r="G22" i="5"/>
  <c r="E22" i="5"/>
  <c r="D22" i="5"/>
  <c r="B22" i="5"/>
  <c r="G21" i="5"/>
  <c r="F21" i="5"/>
  <c r="E21" i="5"/>
  <c r="B21" i="5"/>
  <c r="G20" i="5"/>
  <c r="E20" i="5"/>
  <c r="D20" i="5"/>
  <c r="B20" i="5"/>
  <c r="C16" i="5"/>
  <c r="G14" i="5" s="1"/>
  <c r="B14" i="5"/>
  <c r="B13" i="5"/>
  <c r="C9" i="5"/>
  <c r="D7" i="5" s="1"/>
  <c r="G7" i="5"/>
  <c r="B7" i="5"/>
  <c r="G6" i="5"/>
  <c r="B6" i="5"/>
  <c r="G5" i="5"/>
  <c r="E5" i="5"/>
  <c r="B5" i="5"/>
  <c r="G4" i="5"/>
  <c r="D4" i="5"/>
  <c r="B4" i="5"/>
  <c r="E29" i="4"/>
  <c r="D29" i="4"/>
  <c r="C29" i="4"/>
  <c r="G27" i="4"/>
  <c r="G26" i="4"/>
  <c r="G25" i="4"/>
  <c r="G24" i="4"/>
  <c r="G23" i="4"/>
  <c r="G29" i="4" s="1"/>
  <c r="G22" i="4"/>
  <c r="G21" i="4"/>
  <c r="G20" i="4"/>
  <c r="G19" i="4"/>
  <c r="G18" i="4"/>
  <c r="G16" i="4"/>
  <c r="G15" i="4"/>
  <c r="G14" i="4"/>
  <c r="G13" i="4"/>
  <c r="G12" i="4"/>
  <c r="G10" i="4"/>
  <c r="G9" i="4"/>
  <c r="G8" i="4"/>
  <c r="G7" i="4"/>
  <c r="G6" i="4"/>
  <c r="G5" i="4"/>
  <c r="G4" i="4"/>
  <c r="G3" i="4"/>
  <c r="G110" i="3"/>
  <c r="K33" i="2"/>
  <c r="J33" i="2"/>
  <c r="I33" i="2"/>
  <c r="H33" i="2"/>
  <c r="F33" i="2"/>
  <c r="E33" i="2"/>
  <c r="D33" i="2"/>
  <c r="C33" i="2"/>
  <c r="B33" i="2"/>
  <c r="L31" i="2"/>
  <c r="G31" i="2"/>
  <c r="M31" i="2" s="1"/>
  <c r="M30" i="2"/>
  <c r="L30" i="2"/>
  <c r="G30" i="2"/>
  <c r="L29" i="2"/>
  <c r="M29" i="2" s="1"/>
  <c r="G29" i="2"/>
  <c r="L28" i="2"/>
  <c r="G28" i="2"/>
  <c r="M28" i="2" s="1"/>
  <c r="L27" i="2"/>
  <c r="G27" i="2"/>
  <c r="M27" i="2" s="1"/>
  <c r="M26" i="2"/>
  <c r="L26" i="2"/>
  <c r="G26" i="2"/>
  <c r="L25" i="2"/>
  <c r="M25" i="2" s="1"/>
  <c r="G25" i="2"/>
  <c r="L24" i="2"/>
  <c r="G24" i="2"/>
  <c r="M24" i="2" s="1"/>
  <c r="L23" i="2"/>
  <c r="G23" i="2"/>
  <c r="M23" i="2" s="1"/>
  <c r="M22" i="2"/>
  <c r="L22" i="2"/>
  <c r="G22" i="2"/>
  <c r="L20" i="2"/>
  <c r="M20" i="2" s="1"/>
  <c r="G20" i="2"/>
  <c r="L19" i="2"/>
  <c r="G19" i="2"/>
  <c r="M19" i="2" s="1"/>
  <c r="L18" i="2"/>
  <c r="G18" i="2"/>
  <c r="M18" i="2" s="1"/>
  <c r="M17" i="2"/>
  <c r="L17" i="2"/>
  <c r="G17" i="2"/>
  <c r="L16" i="2"/>
  <c r="M16" i="2" s="1"/>
  <c r="G16" i="2"/>
  <c r="L15" i="2"/>
  <c r="G15" i="2"/>
  <c r="M15" i="2" s="1"/>
  <c r="L14" i="2"/>
  <c r="G14" i="2"/>
  <c r="M14" i="2" s="1"/>
  <c r="M13" i="2"/>
  <c r="L13" i="2"/>
  <c r="G13" i="2"/>
  <c r="L12" i="2"/>
  <c r="M12" i="2" s="1"/>
  <c r="G12" i="2"/>
  <c r="L11" i="2"/>
  <c r="G11" i="2"/>
  <c r="M11" i="2" s="1"/>
  <c r="L10" i="2"/>
  <c r="G10" i="2"/>
  <c r="M10" i="2" s="1"/>
  <c r="M9" i="2"/>
  <c r="L9" i="2"/>
  <c r="G9" i="2"/>
  <c r="L8" i="2"/>
  <c r="M8" i="2" s="1"/>
  <c r="G8" i="2"/>
  <c r="L7" i="2"/>
  <c r="G7" i="2"/>
  <c r="M7" i="2" s="1"/>
  <c r="L6" i="2"/>
  <c r="L33" i="2" s="1"/>
  <c r="G6" i="2"/>
  <c r="M6" i="2" s="1"/>
  <c r="D36" i="1"/>
  <c r="D26" i="1"/>
  <c r="D22" i="1"/>
  <c r="D37" i="1" s="1"/>
  <c r="E16" i="1"/>
  <c r="D16" i="1"/>
  <c r="C16" i="1"/>
  <c r="F15" i="1"/>
  <c r="E14" i="1"/>
  <c r="D14" i="1"/>
  <c r="C14" i="1"/>
  <c r="F13" i="1"/>
  <c r="E12" i="1"/>
  <c r="D12" i="1"/>
  <c r="C12" i="1"/>
  <c r="F12" i="1" s="1"/>
  <c r="E11" i="1"/>
  <c r="D11" i="1"/>
  <c r="C11" i="1"/>
  <c r="F11" i="1" s="1"/>
  <c r="D10" i="1"/>
  <c r="C10" i="1"/>
  <c r="D9" i="1"/>
  <c r="C9" i="1"/>
  <c r="D8" i="1"/>
  <c r="C8" i="1"/>
  <c r="E7" i="1"/>
  <c r="D7" i="1"/>
  <c r="C7" i="1"/>
  <c r="F7" i="1" s="1"/>
  <c r="E6" i="1"/>
  <c r="D6" i="1"/>
  <c r="C6" i="1"/>
  <c r="E5" i="1"/>
  <c r="E17" i="1" s="1"/>
  <c r="D5" i="1"/>
  <c r="C5" i="1"/>
  <c r="F10" i="1" l="1"/>
  <c r="H15" i="16"/>
  <c r="O19" i="15"/>
  <c r="O25" i="15"/>
  <c r="O29" i="15"/>
  <c r="O12" i="15"/>
  <c r="O15" i="15"/>
  <c r="O33" i="15"/>
  <c r="O11" i="15"/>
  <c r="O22" i="15"/>
  <c r="O28" i="15"/>
  <c r="O32" i="15"/>
  <c r="P10" i="15"/>
  <c r="P11" i="15"/>
  <c r="P17" i="15"/>
  <c r="P18" i="15"/>
  <c r="P21" i="15"/>
  <c r="P22" i="15"/>
  <c r="P27" i="15"/>
  <c r="P28" i="15"/>
  <c r="P32" i="15"/>
  <c r="N35" i="15"/>
  <c r="Q21" i="15"/>
  <c r="P8" i="15"/>
  <c r="O9" i="15"/>
  <c r="P12" i="15"/>
  <c r="O13" i="15"/>
  <c r="P15" i="15"/>
  <c r="O16" i="15"/>
  <c r="P19" i="15"/>
  <c r="O20" i="15"/>
  <c r="P25" i="15"/>
  <c r="O26" i="15"/>
  <c r="P29" i="15"/>
  <c r="O30" i="15"/>
  <c r="P33" i="15"/>
  <c r="O34" i="15"/>
  <c r="Q8" i="15"/>
  <c r="P9" i="15"/>
  <c r="P13" i="15"/>
  <c r="P16" i="15"/>
  <c r="P20" i="15"/>
  <c r="P26" i="15"/>
  <c r="P30" i="15"/>
  <c r="O31" i="15"/>
  <c r="P34" i="15"/>
  <c r="Q10" i="15"/>
  <c r="Q17" i="15"/>
  <c r="Q27" i="15"/>
  <c r="Q31" i="15"/>
  <c r="R12" i="14"/>
  <c r="Q12" i="14"/>
  <c r="T12" i="14" s="1"/>
  <c r="Q8" i="14"/>
  <c r="T8" i="14" s="1"/>
  <c r="R8" i="14"/>
  <c r="R11" i="14"/>
  <c r="Q11" i="14"/>
  <c r="T11" i="14" s="1"/>
  <c r="R9" i="12"/>
  <c r="Q9" i="12"/>
  <c r="T9" i="12" s="1"/>
  <c r="R8" i="12"/>
  <c r="Q8" i="12"/>
  <c r="T8" i="12" s="1"/>
  <c r="V110" i="11"/>
  <c r="S110" i="11"/>
  <c r="G110" i="11"/>
  <c r="AC18" i="11"/>
  <c r="J11" i="11"/>
  <c r="I6" i="9"/>
  <c r="E3" i="9"/>
  <c r="F7" i="9"/>
  <c r="I7" i="9" s="1"/>
  <c r="D3" i="9"/>
  <c r="F3" i="9" s="1"/>
  <c r="I3" i="9" s="1"/>
  <c r="F5" i="9"/>
  <c r="I12" i="8"/>
  <c r="I7" i="8"/>
  <c r="I5" i="8"/>
  <c r="I10" i="8"/>
  <c r="F18" i="8"/>
  <c r="I14" i="8"/>
  <c r="I4" i="8"/>
  <c r="C98" i="6"/>
  <c r="I89" i="6"/>
  <c r="F6" i="1"/>
  <c r="F9" i="1"/>
  <c r="D17" i="1"/>
  <c r="C17" i="1"/>
  <c r="F8" i="1"/>
  <c r="F14" i="1"/>
  <c r="F16" i="1"/>
  <c r="I90" i="6"/>
  <c r="H119" i="5"/>
  <c r="D115" i="5"/>
  <c r="H115" i="5" s="1"/>
  <c r="D111" i="5"/>
  <c r="H111" i="5" s="1"/>
  <c r="G142" i="5"/>
  <c r="F46" i="5"/>
  <c r="E47" i="5"/>
  <c r="D48" i="5"/>
  <c r="E49" i="5"/>
  <c r="H55" i="5"/>
  <c r="H56" i="5"/>
  <c r="H57" i="5"/>
  <c r="H58" i="5"/>
  <c r="H59" i="5"/>
  <c r="H60" i="5"/>
  <c r="H61" i="5"/>
  <c r="H62" i="5"/>
  <c r="H63" i="5"/>
  <c r="H64" i="5"/>
  <c r="H65" i="5"/>
  <c r="E67" i="5"/>
  <c r="H67" i="5" s="1"/>
  <c r="H70" i="5" s="1"/>
  <c r="G74" i="5"/>
  <c r="G76" i="5"/>
  <c r="D91" i="5"/>
  <c r="G128" i="5"/>
  <c r="D142" i="5"/>
  <c r="D143" i="5"/>
  <c r="G149" i="5"/>
  <c r="D149" i="5"/>
  <c r="G93" i="5"/>
  <c r="D102" i="5"/>
  <c r="H102" i="5" s="1"/>
  <c r="D118" i="5"/>
  <c r="H118" i="5" s="1"/>
  <c r="D114" i="5"/>
  <c r="H114" i="5" s="1"/>
  <c r="D6" i="5"/>
  <c r="E7" i="5"/>
  <c r="D14" i="5"/>
  <c r="G46" i="5"/>
  <c r="F47" i="5"/>
  <c r="E48" i="5"/>
  <c r="F49" i="5"/>
  <c r="H49" i="5" s="1"/>
  <c r="D128" i="5"/>
  <c r="H128" i="5" s="1"/>
  <c r="F141" i="5"/>
  <c r="E142" i="5"/>
  <c r="F143" i="5"/>
  <c r="E143" i="5"/>
  <c r="H143" i="5" s="1"/>
  <c r="E150" i="5"/>
  <c r="D121" i="5"/>
  <c r="H121" i="5" s="1"/>
  <c r="D117" i="5"/>
  <c r="H117" i="5" s="1"/>
  <c r="D113" i="5"/>
  <c r="H113" i="5" s="1"/>
  <c r="D109" i="5"/>
  <c r="H109" i="5" s="1"/>
  <c r="G13" i="5"/>
  <c r="E4" i="5"/>
  <c r="F5" i="5"/>
  <c r="E6" i="5"/>
  <c r="F7" i="5"/>
  <c r="F13" i="5"/>
  <c r="E14" i="5"/>
  <c r="F23" i="5"/>
  <c r="F35" i="5"/>
  <c r="G37" i="5"/>
  <c r="F39" i="5"/>
  <c r="D46" i="5"/>
  <c r="H46" i="5" s="1"/>
  <c r="G47" i="5"/>
  <c r="H47" i="5" s="1"/>
  <c r="G48" i="5"/>
  <c r="G49" i="5"/>
  <c r="E75" i="5"/>
  <c r="E77" i="5"/>
  <c r="D83" i="5"/>
  <c r="H83" i="5" s="1"/>
  <c r="H95" i="5" s="1"/>
  <c r="D84" i="5"/>
  <c r="D85" i="5"/>
  <c r="D86" i="5"/>
  <c r="G141" i="5"/>
  <c r="F149" i="5"/>
  <c r="H160" i="5"/>
  <c r="G77" i="5"/>
  <c r="E94" i="5"/>
  <c r="D120" i="5"/>
  <c r="H120" i="5" s="1"/>
  <c r="D116" i="5"/>
  <c r="H116" i="5" s="1"/>
  <c r="D112" i="5"/>
  <c r="H112" i="5" s="1"/>
  <c r="D108" i="5"/>
  <c r="H108" i="5" s="1"/>
  <c r="D100" i="5"/>
  <c r="D101" i="5"/>
  <c r="H101" i="5" s="1"/>
  <c r="H93" i="5"/>
  <c r="H94" i="5"/>
  <c r="G83" i="5"/>
  <c r="E85" i="5"/>
  <c r="H85" i="5" s="1"/>
  <c r="H86" i="5"/>
  <c r="G87" i="5"/>
  <c r="H87" i="5" s="1"/>
  <c r="E89" i="5"/>
  <c r="H89" i="5" s="1"/>
  <c r="H90" i="5"/>
  <c r="G91" i="5"/>
  <c r="G92" i="5"/>
  <c r="H92" i="5" s="1"/>
  <c r="G84" i="5"/>
  <c r="H84" i="5" s="1"/>
  <c r="G88" i="5"/>
  <c r="H88" i="5" s="1"/>
  <c r="H91" i="5"/>
  <c r="H7" i="5"/>
  <c r="H23" i="5"/>
  <c r="H135" i="5"/>
  <c r="H137" i="5" s="1"/>
  <c r="F75" i="5"/>
  <c r="F77" i="5"/>
  <c r="H77" i="5" s="1"/>
  <c r="D107" i="5"/>
  <c r="G127" i="5"/>
  <c r="F4" i="5"/>
  <c r="H4" i="5" s="1"/>
  <c r="H9" i="5" s="1"/>
  <c r="D5" i="5"/>
  <c r="H5" i="5" s="1"/>
  <c r="F6" i="5"/>
  <c r="H6" i="5" s="1"/>
  <c r="D13" i="5"/>
  <c r="F14" i="5"/>
  <c r="H14" i="5" s="1"/>
  <c r="F20" i="5"/>
  <c r="H20" i="5" s="1"/>
  <c r="D21" i="5"/>
  <c r="H21" i="5" s="1"/>
  <c r="F22" i="5"/>
  <c r="H22" i="5" s="1"/>
  <c r="E29" i="5"/>
  <c r="D30" i="5"/>
  <c r="G31" i="5"/>
  <c r="F32" i="5"/>
  <c r="E33" i="5"/>
  <c r="H33" i="5" s="1"/>
  <c r="D34" i="5"/>
  <c r="G35" i="5"/>
  <c r="F36" i="5"/>
  <c r="E37" i="5"/>
  <c r="D38" i="5"/>
  <c r="G39" i="5"/>
  <c r="F40" i="5"/>
  <c r="F48" i="5"/>
  <c r="H48" i="5" s="1"/>
  <c r="E74" i="5"/>
  <c r="G75" i="5"/>
  <c r="E76" i="5"/>
  <c r="F99" i="5"/>
  <c r="H99" i="5" s="1"/>
  <c r="E100" i="5"/>
  <c r="E107" i="5"/>
  <c r="D127" i="5"/>
  <c r="H127" i="5" s="1"/>
  <c r="D141" i="5"/>
  <c r="E149" i="5"/>
  <c r="D150" i="5"/>
  <c r="H150" i="5" s="1"/>
  <c r="E159" i="5"/>
  <c r="H159" i="5" s="1"/>
  <c r="H162" i="5" s="1"/>
  <c r="E40" i="5"/>
  <c r="H40" i="5" s="1"/>
  <c r="D74" i="5"/>
  <c r="D76" i="5"/>
  <c r="F128" i="5"/>
  <c r="E13" i="5"/>
  <c r="F29" i="5"/>
  <c r="E30" i="5"/>
  <c r="D31" i="5"/>
  <c r="G32" i="5"/>
  <c r="F33" i="5"/>
  <c r="E34" i="5"/>
  <c r="D35" i="5"/>
  <c r="G36" i="5"/>
  <c r="F37" i="5"/>
  <c r="E38" i="5"/>
  <c r="D39" i="5"/>
  <c r="G66" i="5"/>
  <c r="H66" i="5" s="1"/>
  <c r="F74" i="5"/>
  <c r="D75" i="5"/>
  <c r="E141" i="5"/>
  <c r="M33" i="2"/>
  <c r="F5" i="1"/>
  <c r="N14" i="14" l="1"/>
  <c r="R10" i="14"/>
  <c r="Q10" i="14"/>
  <c r="T10" i="14" s="1"/>
  <c r="N11" i="12"/>
  <c r="T6" i="12"/>
  <c r="F9" i="9"/>
  <c r="I5" i="9"/>
  <c r="F17" i="1"/>
  <c r="D40" i="1" s="1"/>
  <c r="H149" i="5"/>
  <c r="H152" i="5" s="1"/>
  <c r="H36" i="5"/>
  <c r="H32" i="5"/>
  <c r="H29" i="5"/>
  <c r="H51" i="5"/>
  <c r="H142" i="5"/>
  <c r="H37" i="5"/>
  <c r="H131" i="5"/>
  <c r="H100" i="5"/>
  <c r="H103" i="5" s="1"/>
  <c r="H25" i="5"/>
  <c r="H76" i="5"/>
  <c r="H75" i="5"/>
  <c r="H38" i="5"/>
  <c r="H34" i="5"/>
  <c r="H30" i="5"/>
  <c r="H107" i="5"/>
  <c r="H123" i="5" s="1"/>
  <c r="H74" i="5"/>
  <c r="H39" i="5"/>
  <c r="H35" i="5"/>
  <c r="H31" i="5"/>
  <c r="H141" i="5"/>
  <c r="H145" i="5" s="1"/>
  <c r="H13" i="5"/>
  <c r="H16" i="5" s="1"/>
  <c r="H42" i="5" l="1"/>
  <c r="H79" i="5"/>
</calcChain>
</file>

<file path=xl/sharedStrings.xml><?xml version="1.0" encoding="utf-8"?>
<sst xmlns="http://schemas.openxmlformats.org/spreadsheetml/2006/main" count="1443" uniqueCount="426">
  <si>
    <t>สถาบันโรคทรวงอก</t>
  </si>
  <si>
    <t>ตารางที่ 1 รายงานต้นทุนรวมของหน่วยงาน งวด 12 เดือน ปีงบประมาณ 2565 โดยแยกประเภทตามแหล่งเงิน</t>
  </si>
  <si>
    <t>(หน่วย : บาท)</t>
  </si>
  <si>
    <t>ประเภทค่าใช้จ่าย</t>
  </si>
  <si>
    <t>เงินในงบประมาณ</t>
  </si>
  <si>
    <t>เงินนอกงบประมาณ</t>
  </si>
  <si>
    <t>งบกลาง</t>
  </si>
  <si>
    <t>รวม</t>
  </si>
  <si>
    <t>1.</t>
  </si>
  <si>
    <t>ค่าใช้จ่ายบุคลากร</t>
  </si>
  <si>
    <t>2.</t>
  </si>
  <si>
    <t>ค่าใช้จ่ายด้านการฝึกอบรม</t>
  </si>
  <si>
    <t>3</t>
  </si>
  <si>
    <t>ค่าใช้จ่ายเดินทาง</t>
  </si>
  <si>
    <t>4</t>
  </si>
  <si>
    <t xml:space="preserve">ค่าตอบแทนใช้สอยและวัสดุ </t>
  </si>
  <si>
    <t>5</t>
  </si>
  <si>
    <t>ค่าสาธารณูปโภค</t>
  </si>
  <si>
    <t>6</t>
  </si>
  <si>
    <t>ค่าจ้างเหมา</t>
  </si>
  <si>
    <t>7</t>
  </si>
  <si>
    <t>ค่าเสื่อมราคา และค่าตัดจำหน่าย</t>
  </si>
  <si>
    <t>8</t>
  </si>
  <si>
    <t>หนี้สูญ หนีสงสัยจะสูญ</t>
  </si>
  <si>
    <t>9</t>
  </si>
  <si>
    <t>ค่าใช้จ่ายดำเนินงานรักษาความมั่นคงของประเทศ</t>
  </si>
  <si>
    <t>10</t>
  </si>
  <si>
    <t>ค่าใช้จ่ายเงินอุดหนุน</t>
  </si>
  <si>
    <t>11</t>
  </si>
  <si>
    <t>ค่าใช้จ่ายสวัสดิการสังคม</t>
  </si>
  <si>
    <t>12</t>
  </si>
  <si>
    <t>ต้นทุนในการผลิตผลผลิตอื่น(ค่าใช้จ่ายอื่น)</t>
  </si>
  <si>
    <t>รวมต้นทุนผลผลิต</t>
  </si>
  <si>
    <t>หมายเหตุ (อธิบายความแตกต่างระหว่างค่าใช้จ่ายในระบบ NEW GFMIS และต้นทุนที่นำมาคำนวณต้นทุนผลผลิต)</t>
  </si>
  <si>
    <t xml:space="preserve">ค่าใช้จ่ายในระบบ NEW GFMIS </t>
  </si>
  <si>
    <r>
      <rPr>
        <b/>
        <sz val="16"/>
        <color indexed="8"/>
        <rFont val="TH SarabunPSK"/>
        <family val="2"/>
      </rPr>
      <t>บวก</t>
    </r>
    <r>
      <rPr>
        <sz val="16"/>
        <color indexed="8"/>
        <rFont val="TH SarabunPSK"/>
        <family val="2"/>
      </rPr>
      <t xml:space="preserve"> </t>
    </r>
  </si>
  <si>
    <t>เงินเดือนข้าราชการ</t>
  </si>
  <si>
    <t>เงินเดือนลูกจ้างประจำ</t>
  </si>
  <si>
    <t>ค่ารักษาพยาบาลจ่ายตรง</t>
  </si>
  <si>
    <t>หัก</t>
  </si>
  <si>
    <t>เงินช่วยพิเศษกรณีผู้รับบำนาญตาย</t>
  </si>
  <si>
    <t>เงินช่วยการศึกษาบุตร</t>
  </si>
  <si>
    <t>ค่ารักษาพยาบาลผู้ป่วยนอก-รพ.รัฐ-เบี้ยหวัด/บำนาญ</t>
  </si>
  <si>
    <t>ค่ารักษาพยาบาลผู้ป่วยใน-รพ.รัฐ-เบี้ยหวัด/บำนาญ</t>
  </si>
  <si>
    <t>ค่ารักษาพยาบาลผู้ป่วยใน-รพ.เอกชน-เบี้ยหวัด/บำนาญ</t>
  </si>
  <si>
    <t>TE-หน่วยงานส่งเงินเบิกเกินส่งคืนให้กรมบัญชีกลาง</t>
  </si>
  <si>
    <t>TE-หน่วยงานโอนเงินนอกงบประมาณให้กรมบัญชีกลาง</t>
  </si>
  <si>
    <t>TE-หน่วยงานโอนเงินรายได้แผ่นดินให้กรมบัญชีกลาง</t>
  </si>
  <si>
    <t>TE-ปรับเงินฝากคลัง</t>
  </si>
  <si>
    <t>ตารางที่ 2   รายงานต้นทุนตามศูนย์ต้นทุนแยกตามประเภทค่าใช้จ่าย ตั้งแต่ ตค.64 - ก.ย65</t>
  </si>
  <si>
    <t>กองคลัง</t>
  </si>
  <si>
    <t>ศูนย์ต้นทุน</t>
  </si>
  <si>
    <t xml:space="preserve">   ค่าใช้จ่ายทางตรง</t>
  </si>
  <si>
    <t>ค่าใช้จ่ายทางอ้อม</t>
  </si>
  <si>
    <t>ค่าใช้จ่าย</t>
  </si>
  <si>
    <t>ค่าวัสดุ,ค่าตอบแทน</t>
  </si>
  <si>
    <t>ค่าใช้จ่ายด้าน</t>
  </si>
  <si>
    <t>ค่าเสื่อมราคา</t>
  </si>
  <si>
    <t>ค่ารักษาพยาบาล</t>
  </si>
  <si>
    <t>ค่าใช้จ่ายอื่น</t>
  </si>
  <si>
    <t>รวมค่าใช้จ่าย</t>
  </si>
  <si>
    <t>บุคลากร</t>
  </si>
  <si>
    <t>และค่าใช้จ่าย</t>
  </si>
  <si>
    <t>ฝึกอบรม</t>
  </si>
  <si>
    <t>และตัดจำหน่าย</t>
  </si>
  <si>
    <t>อาคาร</t>
  </si>
  <si>
    <t>รวมทั้งสิ้น</t>
  </si>
  <si>
    <t>ศูนย์ต้นทุนหลัก</t>
  </si>
  <si>
    <t>1. กลุ่มงานศัลยศาสตร์</t>
  </si>
  <si>
    <t>2. กลุ่มงานวิสัญญีวิทยา</t>
  </si>
  <si>
    <t>3. กลุ่มงานอายุรศาสตร์ปอด</t>
  </si>
  <si>
    <t>4. กลุ่มงานอายุรศาสตร์หัวใจ</t>
  </si>
  <si>
    <t>5. กลุ่มงานรังสีวิทยา</t>
  </si>
  <si>
    <t>6. กลุ่มงานพยาธิวิทยากายวิภาค</t>
  </si>
  <si>
    <t>7.กลุ่มงานพยาธิวิทยาคลินิกและเทคนิคการแพทย์</t>
  </si>
  <si>
    <t>8. กลุ่มงานเวชศาสตร์ฟื้นฟู</t>
  </si>
  <si>
    <t>9. กลุ่มงานทันตกรรม</t>
  </si>
  <si>
    <t>10. กลุ่มงานเภสัชกรรม</t>
  </si>
  <si>
    <t>11. กลุ่มงานโภชนศาสตร์</t>
  </si>
  <si>
    <t>12. กลุ่มงานวิชาการพยาบาล</t>
  </si>
  <si>
    <t>13. กลุ่มงานการพยาบาลผู้ป่วยนอก</t>
  </si>
  <si>
    <t>14. กลุ่มงานการพยาบาลผู้ป่วยใน</t>
  </si>
  <si>
    <t>15. กลุ่มงานสังคมสงเคราะห์ทางการแพทย์</t>
  </si>
  <si>
    <t>ศูนย์ต้นทุนสนับสนุน</t>
  </si>
  <si>
    <t>1. กลุ่มงานบริหารทั่วไป</t>
  </si>
  <si>
    <t>2. กลุ่มงานการเงินและบัญชี</t>
  </si>
  <si>
    <t>3. กลุ่มงานพัสดุและบำรุงรักษา</t>
  </si>
  <si>
    <t>4. กลุ่มงานทรัพยากรบุคคล ยุทธศาสตร์และแผนงาน</t>
  </si>
  <si>
    <t>5. กลุ่มงานดิจิทัลทางการแพทย์</t>
  </si>
  <si>
    <t>6. กลุ่มงานประกันสุขภาพ</t>
  </si>
  <si>
    <t>7. กลุ่มงานวิจัย ถ่ายทอด</t>
  </si>
  <si>
    <t>8. กลุ่มงานสนับสนุนวิชาการ</t>
  </si>
  <si>
    <t>9. กลุ่มงานพัฒนาคุณภาพ</t>
  </si>
  <si>
    <t>10. กลุ่มงานพัฒนานโยบายและยุทธศาสตร์การแพทย์</t>
  </si>
  <si>
    <t xml:space="preserve">ตารางที่  1.1 แสดงความเชื่อมโยงผลผลิตย่อย  กิจกรรมย่อย  </t>
  </si>
  <si>
    <t>ผลผลิตย่อย</t>
  </si>
  <si>
    <t>ปริมาณ</t>
  </si>
  <si>
    <t>หน่วยนับ</t>
  </si>
  <si>
    <t>กิจกรรมย่อย</t>
  </si>
  <si>
    <t>1.ให้บริการตรวจ  วินิจฉัย  และผ่าตัดระดับตติยภูมิทางด้านหัวใจ</t>
  </si>
  <si>
    <t>ราย</t>
  </si>
  <si>
    <t>1.ให้บริการตรวจรักษาที่ OPD ศัลยกรรม</t>
  </si>
  <si>
    <t>และปอด</t>
  </si>
  <si>
    <t>2. การผ่าตัดหัวใจ</t>
  </si>
  <si>
    <t>3. การผ่าตัดปอด</t>
  </si>
  <si>
    <t>4. การผ่าตัดเล็ก</t>
  </si>
  <si>
    <t>2. กลุ่มงานวิสัญญี</t>
  </si>
  <si>
    <t>2.การให้บริการ วิจัย ถ่ายทอด ทางด้านวิสัญญีวิทยา</t>
  </si>
  <si>
    <t>1.การบริการระงับความรู้สึกของผู้ป่วยที่เข้ารับการผ่าตัดหัวใจ</t>
  </si>
  <si>
    <t>2.การบริการระงับความรู้สึกของผู้ป่วยที่เข้ารับการผ่าตัดปอด</t>
  </si>
  <si>
    <t>3.ให้บริการตรวจ  วินิจฉัย  บำบัดรักษาในระดับตติยภูมิทาง</t>
  </si>
  <si>
    <t>1.การส่องกล้องตรวจหลอดลมและตรวจเยื่อหุ้มปอด</t>
  </si>
  <si>
    <t>ด้านอายุรศาสตร์ปอด</t>
  </si>
  <si>
    <t>2. การเจาะน้ำและการใส่ท่อระบาย</t>
  </si>
  <si>
    <t>3. การใส่ท่อค้ำยันในหลอด</t>
  </si>
  <si>
    <t>4.การจี้ด้วยความเย็นในหลอด</t>
  </si>
  <si>
    <t>4.ให้บริการตรวจ  วินิจฉัย  บำบัดรักษาในระดับตติยภูมิทาง</t>
  </si>
  <si>
    <t>1. การตรวจสวนหัวใจ</t>
  </si>
  <si>
    <t>ด้านอายุรศาสตร์หัวใจ</t>
  </si>
  <si>
    <t>(หัตถการ)</t>
  </si>
  <si>
    <t>2. การตรวจสวนหัวใจด้วยการวัดความดันของหัวใจ</t>
  </si>
  <si>
    <t xml:space="preserve"> - งานตรวจสวนหัวใจ</t>
  </si>
  <si>
    <t>3. การรักษาด้วยการขยายหลอดเลือดหัวใจ</t>
  </si>
  <si>
    <t>4. การขยายลิ้นหัวใจไมทรัลด้วยบอลลูน</t>
  </si>
  <si>
    <t>5. การรักษาด้วยการขยายหลอดเลือดแดงส่วนปลาย</t>
  </si>
  <si>
    <t>6. การรักษาโดยการใส่อุปกรณ์ปิดรูรั่วที่ผนังกั้นหัวใจ</t>
  </si>
  <si>
    <t>7. การรักษาโดยการปิดรูทางเชื่อมหลอดเลือดแดงดำ</t>
  </si>
  <si>
    <t>8. การจี้ไฟฟ้าหัวใจด้วยคลื่นความถี่วิทยุ (RFA)</t>
  </si>
  <si>
    <t>9. การใส่เครื่องกระตุ้นไฟฟ้าหัวใจชนิดถาวร (Premanent pacemaker)</t>
  </si>
  <si>
    <t>10. การใส่เครื่องกระตุ้นไฟฟ้าหัวใจชนิดชั่วคราว (Temporary pacemaker)</t>
  </si>
  <si>
    <t>11. การใส่เครื่องพยุงการทำงานของหัวใจ (IABP)</t>
  </si>
  <si>
    <t>12. Other (Pericardiocentesis, Femeral angiogram,Fluoroscopy)</t>
  </si>
  <si>
    <t>5.ให้บริการเอกซเรย์ในระดับตติยภูมิ</t>
  </si>
  <si>
    <t>1. การให้บริการเอกซเรย์ทั่วไปกลุ่มงานรังสีวิทยา</t>
  </si>
  <si>
    <t>2. การให้บริการตรวจพิเศษทางรังสีเอกซเรย์คอมพิวเตอร์</t>
  </si>
  <si>
    <t>3. การให้บริการตรวจพิเศษ FNA</t>
  </si>
  <si>
    <t>4. การให้บริการตรวจพิเศษอัลตร้าซาวด์</t>
  </si>
  <si>
    <t>6. กลุ่มงานพยาธิวิทยา</t>
  </si>
  <si>
    <t>6. การตรวจวิเคราะห์ห้องปฏิบัติการทางพยาธิวิทยา</t>
  </si>
  <si>
    <t>1. การตรวจวิเคราะห์ห้องปฎิบัติการทางงานธนาคารเลือด</t>
  </si>
  <si>
    <t>(ธนาคารเลือด,จุลชีววิทยา,พยาธิ)</t>
  </si>
  <si>
    <t>2. การตรวจวิเคราะห์การแข็งตัวของเลือด</t>
  </si>
  <si>
    <t>3.การตรวจวิเคราะห์ทางน้ำเหลือง</t>
  </si>
  <si>
    <t>4. การตรวจวิเคราะห์ทางห้องปฎิบัติการวัณโรคและมัยโคแบคทีเรีย</t>
  </si>
  <si>
    <t>5 .การตรวจวิเคราะห์ทางห้องปฎิบัติการแบคทีเรียทั่วไปและเชื้อรา</t>
  </si>
  <si>
    <t>6. การตรวจวิเคราะห์ไวรัสอุบัติใหม่ทางห้องปฎิบัติการ</t>
  </si>
  <si>
    <t>7. การเจาะเลือดผู้ป่วย</t>
  </si>
  <si>
    <t>8. การตรวจวิเคราะห์ทางเคมีคลินิก</t>
  </si>
  <si>
    <t>9. การตรวจวิเคราะห์ทางโลหิตวิทยา</t>
  </si>
  <si>
    <t>10. การตรวจวิเคราะห์ทางจุลทรรศน์ศาสตร์คลินิก</t>
  </si>
  <si>
    <t>11. การตรวจวิเคราะห์อณูชีวโมเลกุล</t>
  </si>
  <si>
    <t>12. การส่งตรวจห้องปฎิบัติการภายนอก</t>
  </si>
  <si>
    <t>13. การตรวจวิเคราะห์ทางภูมิคุ้มกันวิทยา</t>
  </si>
  <si>
    <t>7. กลุ่มงานเวชศาสตร์ฟื้นฟู</t>
  </si>
  <si>
    <t>7. การฟื้นฟูสมรรถนะร่างกาย</t>
  </si>
  <si>
    <t>1. การดูแลผู้ป่วยก่อนและหลังผ่าตัด</t>
  </si>
  <si>
    <t>2. การลดปวดด้วยแผ่นประคบร้อน+พาราฟินแวกซ์</t>
  </si>
  <si>
    <t>3. การฟื้นฟูสมรรถภาพร่างกายผู้ป่วยโรคหัวใจและปอด</t>
  </si>
  <si>
    <t>4. การรักษาโดยการใช้คลื่นกระตุ้นไฟฟ้า</t>
  </si>
  <si>
    <t>8. กลุ่มงานทันตกรรม</t>
  </si>
  <si>
    <t>8. บริการ  วิจัย  ถ่ายทอด ทางด้านทันตกรรม</t>
  </si>
  <si>
    <t>1. ตรวจฟัน</t>
  </si>
  <si>
    <t>2. X-ray ฟัน</t>
  </si>
  <si>
    <t>3. การอุดฟัน</t>
  </si>
  <si>
    <t>4. การรักษารากฟัน</t>
  </si>
  <si>
    <t>5. การถอนฟัน</t>
  </si>
  <si>
    <t>6. การผ่าฟันคุด</t>
  </si>
  <si>
    <t>7. การตัดแต่งกระดูก</t>
  </si>
  <si>
    <t>8. การขูดหินปูน</t>
  </si>
  <si>
    <t>9. การเกลารากฟัน</t>
  </si>
  <si>
    <t>10. การเคลือบฟลูออไรด์</t>
  </si>
  <si>
    <t>11. การเคลือบหลุมร่องฟัน</t>
  </si>
  <si>
    <t>12. การทำฟันเทียม</t>
  </si>
  <si>
    <t>9. กลุ่มงานเภสัชกรรม</t>
  </si>
  <si>
    <t>9. การให้บริการทางเภสัชกรรมแก่ผู้ป่วย</t>
  </si>
  <si>
    <t>1. งานบริการจ่ายยาผู้ป่วยใน</t>
  </si>
  <si>
    <t>ใบสั่งยา</t>
  </si>
  <si>
    <t>2. งานบริการจ่ายยาผู้ป่วยนอก</t>
  </si>
  <si>
    <t>ใบเสร็จ</t>
  </si>
  <si>
    <t>3. การจัดซื้อเวชภัณฑ์ยา</t>
  </si>
  <si>
    <t>รายการ</t>
  </si>
  <si>
    <t>4. การจัดซื้อเวชภัณฑ์ที่มิใช่ยา</t>
  </si>
  <si>
    <t>10. กลุ่มงานโภชศาสตร์</t>
  </si>
  <si>
    <t>10.บริการ สนับสนุนวิจัย ถ่ายทอด  ทางด้านโภชนวิทยา</t>
  </si>
  <si>
    <t>1. ให้คำปรึกษาด้านโภชนการโรคปอด-หัวใจ ทางโทรศัพท์</t>
  </si>
  <si>
    <t xml:space="preserve"> </t>
  </si>
  <si>
    <t>(โภชนวิชาการ,โภชนบริการ)</t>
  </si>
  <si>
    <t>2. ผู้ป่วยนอกโรคปอดได้รับบริการด้านโภชนการ</t>
  </si>
  <si>
    <t>3. ผู้ป่วยนอกโรคหัวใจได้รับบริการด้านโภชนการ</t>
  </si>
  <si>
    <t>4. ให้คำปรึกษาด้านโภชนการผู้สูงอายุ-ไต</t>
  </si>
  <si>
    <t>5. ให้คำปรึกษาด้านโภชนการโรคปอด-หัวใจ ระหว่างรักษา และก่อนกลับบ้าน</t>
  </si>
  <si>
    <t>6. จำนวนผู้ป่วยในที่ได้รับการประเมินความเสี่ยงภาวะทุพโภชนาการ</t>
  </si>
  <si>
    <t>7. จำนวนนิสิต/นักศึกษา และผู้สนใจทั่วไป ที่เข้ามาศึกษาดูงานและเข้ารับ-</t>
  </si>
  <si>
    <t>ปฏิบัติงาน ณ กลุ่มงานโภชนศาสตร์</t>
  </si>
  <si>
    <t>8. จำนวนผู้เข้าร่วมิจกรรมและฟังการบรรยายความรู้ด้านโภชนาการ</t>
  </si>
  <si>
    <t>9. จำนวนครั้งของการออกหน่วย และผ่านสื่อสารวิทยุ ด้านโภชนาการ</t>
  </si>
  <si>
    <t>ครั้ง</t>
  </si>
  <si>
    <t>10. จัดทำเอกสารเผยแพร่ความรู้ด้านโภชนาการ</t>
  </si>
  <si>
    <t>ชุด</t>
  </si>
  <si>
    <t>11. จำนวนผู้ป่วยที่ได้รับอาหารสามัญ</t>
  </si>
  <si>
    <t>12. จำนวนผู้ป่วยที่ได้รับอาหารพิเศษ</t>
  </si>
  <si>
    <t>13. จำนวนผู้ป่วยที่ได้รับอาหารทางสายให้อาหาร</t>
  </si>
  <si>
    <t>14. จำนวนผู้ป่วยที่ได้รับคำปรึกษา เกี่ยวกับอาหารทางสายให้อาหาร</t>
  </si>
  <si>
    <t>11. กลุ่มงานวิจัย ถ่ายทอด</t>
  </si>
  <si>
    <t>11. ผลงานวิจัยและถ่ายทอดองค์ความรู้</t>
  </si>
  <si>
    <t>โครงการ</t>
  </si>
  <si>
    <t>1. งานวิจัย</t>
  </si>
  <si>
    <t>2. โครงการวิจัยที่ดำเนินการเสร็จสิ้นและได้รับการเผยแพร่ทางเว็บไซต์สถาบัน</t>
  </si>
  <si>
    <t>12. งานการพยาบาลตรวจรักษาพิเศษ</t>
  </si>
  <si>
    <t>12.ให้บริการพยาบาลตรวจรักษาด้วยเครื่องมือพิเศษ</t>
  </si>
  <si>
    <t>1.การตรวจสภาพปอด (PFT)</t>
  </si>
  <si>
    <t>13. กลุ่มงานวิชาการพยาบาล</t>
  </si>
  <si>
    <t>13.ศึกษา วิจัย และพัฒนาองค์ความรู้ ด้านวิชาการพยาบาล</t>
  </si>
  <si>
    <t>1. การพยาบาลเฉพาะทางสาขาการพยาบาลโรคหัวใจและหลอดเลือด</t>
  </si>
  <si>
    <t>2.การอ่านภาพรังสีทรวงอกที่จำเป็นสำหรับพยาบาล</t>
  </si>
  <si>
    <t>3.การแปรผลคลื่นไฟฟ้าหัวใจ</t>
  </si>
  <si>
    <t>14. กลุ่มงานวิชาการพยาบาลผู้ป่วยนอก</t>
  </si>
  <si>
    <t>14. บริการ วิจัย ถ่ายทอด ทางด้านบริการผู้ป่วยนอก</t>
  </si>
  <si>
    <t>1.จำนวนผู้ป่วยโรคหัวใจ</t>
  </si>
  <si>
    <t>2.จำนวนผู้ป่วยโรคปอด</t>
  </si>
  <si>
    <t>1.งานการเงินและบัญชี</t>
  </si>
  <si>
    <t>1. ดำเนินการด้านการเงินและบัญชี</t>
  </si>
  <si>
    <t>จำนวนเอกสารรายการ</t>
  </si>
  <si>
    <t>** เงินบำรุง</t>
  </si>
  <si>
    <t>**เงินงบประมาณ</t>
  </si>
  <si>
    <t>2. งานพัสดุและบำรุงรักษา</t>
  </si>
  <si>
    <t>2.  ดำเนินการด้านพัสดุและบำรุงรักษา</t>
  </si>
  <si>
    <t>จำนวนครั้งของการจัดซื้อ</t>
  </si>
  <si>
    <t>3. งานทรัพยากรบุคคล</t>
  </si>
  <si>
    <t>3.1  ดำเนินการด้านทรัพยากรบุคคล</t>
  </si>
  <si>
    <t>จำนวนบุคลากร</t>
  </si>
  <si>
    <t>3.2  ดำเนินการงานด้านพัฒนาทรัพยากรบุคคล</t>
  </si>
  <si>
    <t>จำนวนชั่วโมง</t>
  </si>
  <si>
    <t>4. งานบริหารทั่วไป</t>
  </si>
  <si>
    <t>4. ดำเนินงานด้านการบริหารงานทั่วไป-ด้านสารบรรณ</t>
  </si>
  <si>
    <t>จำนวนเอกสาร/รายการ</t>
  </si>
  <si>
    <t>5. งานแผนงานและประเมินผล</t>
  </si>
  <si>
    <t>5. ดำเนินการด้านแผนและประเมินผล</t>
  </si>
  <si>
    <t xml:space="preserve">6. ดำเนินการด้านลูกค้าสัมพันธ์ </t>
  </si>
  <si>
    <t>7. บริการด้านเวชระเบียนและสถิติ</t>
  </si>
  <si>
    <t>จำนวนผู้ลงทะเบียน</t>
  </si>
  <si>
    <t>8. งานเทคโนโลยีสารสนเทศ</t>
  </si>
  <si>
    <t>8. บริการ สนันสนุน วิจัยและถ่ายทอดด้านเทคโนโลยีและสารสนเทศ</t>
  </si>
  <si>
    <t>จำนวนครั้งของผู้ใช้บริการ</t>
  </si>
  <si>
    <t>รายละเอียดจำนวนปริมาณราย  และผลิตย่อย  กิจกรรมย่อย  ติดต่อแต่ละหน่วยงาน  เพื่อนำข้อมูลมาใสในตาราง</t>
  </si>
  <si>
    <t>ตารางที่  3.1  รายงานต้นทุนตามศูนย์ต้นทุน  โดยแยกประเภทตามแหล่งของเงิน</t>
  </si>
  <si>
    <t>6.กลุ่มงานพยาธิวิทยาคลินิกและเทคนิคการแพทย์</t>
  </si>
  <si>
    <t>10. กลุ่มงานโภชนศาสตร์</t>
  </si>
  <si>
    <t>12.  งานการพยาบาลตรวจรักษาพิเศษ</t>
  </si>
  <si>
    <t>14. กลุ่มงานการพยาบาลผู้ป่วยนอก</t>
  </si>
  <si>
    <t>นำข้อมูลที่ได้จากตารางงที่  3  มาใส่ในตาราง</t>
  </si>
  <si>
    <t>ตารางที่  3.2   แสดงวิธีการคำนวณการปันส่วนต้นทุนของศูนย์ต้นทุนเข้าสู่กิจกรรมย่อย</t>
  </si>
  <si>
    <t>1.กลุ่มงานศัลยศาสตร์</t>
  </si>
  <si>
    <t>สัดส่วน</t>
  </si>
  <si>
    <t>2.กลุ่มงานวิสัญญี</t>
  </si>
  <si>
    <t>3.กลุ่มงานอายุรศาสตร์ปอด</t>
  </si>
  <si>
    <t>4.กลุ่มงานอายุรศาสตร์หัวใจ</t>
  </si>
  <si>
    <t>5.กลุ่มงานรังสีวิทยา</t>
  </si>
  <si>
    <t>7.กลุ่มงานเวชศาสตร์ฟื้นฟู</t>
  </si>
  <si>
    <t>8.กลุ่มงานทันตกรรม</t>
  </si>
  <si>
    <t>9.กลุ่มงานเภสัชกรรม</t>
  </si>
  <si>
    <t>10.กลุ่มงานโภชนศาสตร์</t>
  </si>
  <si>
    <t>2. โครงการวิจัยที่ดำเนินการเสร็จสิ้นและได้รับการเผยแพร่ทาง</t>
  </si>
  <si>
    <t>เว็บไซต์สถาบัน</t>
  </si>
  <si>
    <t>1. การตรวจสภาพปอด (PFT)</t>
  </si>
  <si>
    <t>14.กลุ่มงานการพยาบาลตผู้ป่วยนอก</t>
  </si>
  <si>
    <t>หน่วยงานสนับสนุน</t>
  </si>
  <si>
    <t>1. ฝ่ายทรัพยากรบุคคล</t>
  </si>
  <si>
    <t>1. ด้านบริหารบุคคล</t>
  </si>
  <si>
    <t>2. ด้านพัฒนาทรัพยากรบุคคล</t>
  </si>
  <si>
    <t>11 กลุ่มงานวิจัย ถ่ายทอด</t>
  </si>
  <si>
    <t>ตารางที่  3   รายงานต้นทุนกิจกรรมย่อยแยกตามแหล่งของเงิน</t>
  </si>
  <si>
    <t>ต้นทุนรวม</t>
  </si>
  <si>
    <t>ต้นทุนต่อหน่วย</t>
  </si>
  <si>
    <t>กิจกรรมย่อยของหน่วยงานหลัก</t>
  </si>
  <si>
    <t>กิจกรรมย่อยของหน่วยงานสนับสนุน</t>
  </si>
  <si>
    <t>1.กลุ่มงานบริหารทั่วไป</t>
  </si>
  <si>
    <t>2.กลุ่มงานการเงินและบัญชี</t>
  </si>
  <si>
    <t>3.กลุ่มงานพัสดุและบำรุงรักษา</t>
  </si>
  <si>
    <t>4.1  ดำเนินการด้านทรัพยากรบุคคล</t>
  </si>
  <si>
    <t>4.2  ดำเนินการงานด้านพัฒนาทรัพยากรบุคคล</t>
  </si>
  <si>
    <t>5.ดำเนินการด้านแผนและประเมินผล</t>
  </si>
  <si>
    <t>7.บริการด้านเวชระเบียนและสถิติ</t>
  </si>
  <si>
    <t>8.บริการ สนันสนุน วิจัยและถ่ายทอดด้านเทคโนโลยีและสารสนเทศ</t>
  </si>
  <si>
    <t>ตารางที่  4   รายงานต้นทุนกิจกรรมหลักแยกตามแหล่งของเงิน</t>
  </si>
  <si>
    <t>กิจกรรมหลัก</t>
  </si>
  <si>
    <t xml:space="preserve">ปริมาณ </t>
  </si>
  <si>
    <t>1. พัฒนาการรักษาระดับตติยภูมิและสูงกว่า</t>
  </si>
  <si>
    <t>2. ศึกษา วิจัย พัฒนา และถ่ายทอดองค์ความรู้</t>
  </si>
  <si>
    <t xml:space="preserve">   2.1  ศึกษา วิจัย  พัฒนาและถ่ายทอดองค์ความรู้ (วิจัยและถ่ายทอด)</t>
  </si>
  <si>
    <t xml:space="preserve">   2.2  ศึกษา  วิจัย   พัฒนาและถ่ายทอดองค์ความรู้ (อบรม)</t>
  </si>
  <si>
    <t xml:space="preserve">นำข้อมูลจากตารางที่ 1.1    </t>
  </si>
  <si>
    <t>ตารางที่  5   รายงานต้นทุนผลผลิตย่อยแยกตามแหล่งของเงิน</t>
  </si>
  <si>
    <t>1.ให้บริการตรวจ  วินิจฉัย  และผ่าตัดระดับตติยภูมิทางด้านหัวใจและปอด</t>
  </si>
  <si>
    <t>2.ให้บริการเกี่ยวกับการระงับความรู้สึกของผู้ป่วยที่เข้ารับการผ่าตัด</t>
  </si>
  <si>
    <t>3.ให้บริการตรวจ  วินิจฉัย  บำบัดรักษาในระดับตติยภูมิด้านอายุรศาสตร์ปอด</t>
  </si>
  <si>
    <t>4.ให้บริการตรวจ  วินิจฉัย  บำบัดรักษาในระดับตติยภูมิด้านอายุรศาสตร์หัวใจ</t>
  </si>
  <si>
    <t>6. การตรวจวิเคราะห์ห้องปฎิบัติการทางพยาธิวิทยา</t>
  </si>
  <si>
    <t>8. การบำบัดและรักษาทางทันตกรรม</t>
  </si>
  <si>
    <t>9.การให้บริการทางเภสัชกรรมแก่ผู้ป่วย</t>
  </si>
  <si>
    <t>10.ให้คำแนะนำเกี่ยวกับอาหารและโภชนาการ</t>
  </si>
  <si>
    <t>14. การบริการพยาบาลผู้ป่วยระดับตติยภูมิ ก่อนและหลังการตรวจรักษา</t>
  </si>
  <si>
    <t>นำข้อมูลจากตารางที่   1.1</t>
  </si>
  <si>
    <t>จำนวนชั่วโมง/คนการฝึกอบรม</t>
  </si>
  <si>
    <t>ตารางที่  6   รายงานต้นทุนผลผลิตหลักแยกตามแหล่งของเงิน</t>
  </si>
  <si>
    <t>ผลผลิตหลัก</t>
  </si>
  <si>
    <t>องค์ความรู้ด้านสุขภาพได้รับการศึกษา</t>
  </si>
  <si>
    <t>วิจัย และถ่ายทอด</t>
  </si>
  <si>
    <t>- พัฒนาการรักษาระดับตติยภูมิและสูงกว่า</t>
  </si>
  <si>
    <t xml:space="preserve">- ศึกษา  วิจัย   พัฒนาและถ่ายทอดองค์ความรู้ (วิจัยและถ่ายทอด)  </t>
  </si>
  <si>
    <t xml:space="preserve">- ศึกษา  วิจัย   พัฒนาและถ่ายทอดองค์ความรู้ (อบรม)  </t>
  </si>
  <si>
    <t>.</t>
  </si>
  <si>
    <t>ตารางที่  7  เปรียบเทียบผลการคำนวณต้นทุนกิจกรรมย่อยแยกตามแหล่งเงิน</t>
  </si>
  <si>
    <t>ต้นทุนผลผลิตประจำปีงบประมาณ พ.ศ. 2562 (ตค.61-กย.62)</t>
  </si>
  <si>
    <t>ต้นทุนผลผลิตประจำปีงบประมาณ พ.ศ. 2564 (ตค.63-กย.64)</t>
  </si>
  <si>
    <t>ผลการเปรียบเทียบ</t>
  </si>
  <si>
    <t>เงินใน</t>
  </si>
  <si>
    <t>เงินนอก</t>
  </si>
  <si>
    <t>ค่าเสื่อม</t>
  </si>
  <si>
    <t>งบประมาณ</t>
  </si>
  <si>
    <t>ราคา</t>
  </si>
  <si>
    <t>เพิ่ม/(ลด)</t>
  </si>
  <si>
    <t>%</t>
  </si>
  <si>
    <t>กิจกรรมย่อยหน่วยงานหลัก</t>
  </si>
  <si>
    <t>3. การใส่ท่อค้ำยันในหลอดลม</t>
  </si>
  <si>
    <t>4. การจี้ด้วยความเย็นในหลอดลม</t>
  </si>
  <si>
    <t>1. การขยายหลอดเลือดหัวใจตีบด้วยบอลลูน</t>
  </si>
  <si>
    <t>2. การจี้ไฟฟ้าหัวใจด้วยคลื่นวิทยุความสูง</t>
  </si>
  <si>
    <t>3. การขยายลิ้นหัวใจไมตรัลตีบด้วยอุปกรณ์พิเศษ</t>
  </si>
  <si>
    <t>1. การเจาะเลือดผู้ป่วย</t>
  </si>
  <si>
    <t>2. การตรวจวิเคราะห์เชื้อทางห้องปฏิบัติการ</t>
  </si>
  <si>
    <t>5. การตรวจวิเคราะห์ห้องปฏิบัติการทางงานธนาคารเลือด(BLOOD BANK)</t>
  </si>
  <si>
    <t>6. การตรวจวิเคราะห์การแข็งตัวของเลือด (HEMATOLOGICAL)</t>
  </si>
  <si>
    <t>7. การตรวจวิเคราะห์ทางน้ำเหลือง (SEROLOGICAL)</t>
  </si>
  <si>
    <t>1.การอุดฟัน</t>
  </si>
  <si>
    <t>2.การถอนฟัน</t>
  </si>
  <si>
    <t>3.การขูดหินปูน</t>
  </si>
  <si>
    <t>4. ตรวจฟัน</t>
  </si>
  <si>
    <t>5. X-ray ฟัน</t>
  </si>
  <si>
    <t>6. การรักษารากฟัน</t>
  </si>
  <si>
    <t>7. การผ่าฟันคุด</t>
  </si>
  <si>
    <t>8. การตัดแต่งกระดูก</t>
  </si>
  <si>
    <t>1. งานบริการจ่ายยาผู้ป่วยใน-นอก</t>
  </si>
  <si>
    <t>2. การจัดซื้อ/จัดจ้าง - เวชภัณฑ์</t>
  </si>
  <si>
    <t>3. การจัดซื้อ/จัดจ้าง - ยา</t>
  </si>
  <si>
    <t>3.การตรวจสภาพปอด (PFT)</t>
  </si>
  <si>
    <t>1.การพยาบาลเฉพาะทางสาขาการพยาบาลโรคหัวใจและหลอดเลือด</t>
  </si>
  <si>
    <t>3.การอ่านภาพรังสีทรวงอกที่จำเป็นสำหรับพยาบาล</t>
  </si>
  <si>
    <t>5. การแปรผลคลื่นไฟฟ้าหัวใจ</t>
  </si>
  <si>
    <t>2. จำนวนผู้ป่วยโรคปอด</t>
  </si>
  <si>
    <t>1. ด้านการเงินและบัญชี</t>
  </si>
  <si>
    <t>2.  ด้านการพัสดุ</t>
  </si>
  <si>
    <t>3.1  ด้านบริหารบุคคล</t>
  </si>
  <si>
    <t>3.2  ด้านพัฒนาทรัพยากรบุคคล</t>
  </si>
  <si>
    <t>ชั่วโมงอบรม</t>
  </si>
  <si>
    <t>4. ด้านรับ-ส่ง เอกสาร</t>
  </si>
  <si>
    <t>เอกสาร</t>
  </si>
  <si>
    <t>5. ด้านแผนงานและประเมินผล</t>
  </si>
  <si>
    <t xml:space="preserve">6. ด้านตรวจสอบสิทธิประโยชน์ </t>
  </si>
  <si>
    <t>7. จำนวนผู้ป่วย</t>
  </si>
  <si>
    <t>คน</t>
  </si>
  <si>
    <t>8. ด้านบริการและบริหารระบบข้อมูล</t>
  </si>
  <si>
    <t>ok</t>
  </si>
  <si>
    <t>นำข้อมูลตารางที่  3  มาใส่ในตาราง</t>
  </si>
  <si>
    <t>ตารางเปรียบเทียบผลการคำนวณต้นทุนผลผลิตระหว่างปีงบประมาณ พ.ศ. 2564  และปีงบประมาณ พ.ศ.2565</t>
  </si>
  <si>
    <t>ต้นทุนผลผลิตประจำปีงบประมาณ พ.ศ. 2565 (ตค.64-กย.65)</t>
  </si>
  <si>
    <t>ตารางที่  8  เปรียบเทียบผลการคำนวณต้นทุนกิจกรรมหลักแยกตามแหล่งเงิน</t>
  </si>
  <si>
    <t>1.พัฒนาการรักษาระดับตติยภูมิและสูงกว่า</t>
  </si>
  <si>
    <t>2.1   ศึกษา วิจัย พัฒนา และถ่ายทอดองค์ความรู้  (วิจัย)</t>
  </si>
  <si>
    <t>2.2   ศึกษา วิจัย พัฒนา และถ่ายทอดองค์ความรู้  (อบรม)</t>
  </si>
  <si>
    <t>รวมต้นทุนทั้งสิ้น</t>
  </si>
  <si>
    <t>ตารางที่  8</t>
  </si>
  <si>
    <t>การวิเคราะห์สาเหตุการเปลี่ยนแปลงของต้นทุนต่อหน่วยกิจกรรมหลัก</t>
  </si>
  <si>
    <t xml:space="preserve">กิจกรรมหลักที่   2           ด้วยพันธกิจของสถาบันโรคทรวงอกในการที่จะพัฒนางานวิจัยและองค์ความรู้ด้านสุขภาพ </t>
  </si>
  <si>
    <t>โดยการพัฒนางานวิจัย และโครงการสร้างความรู้และจัดการความรู้ด้านสุขภาพ  เพิ่อพัฒนาศักยภาพและองค์ความรู้</t>
  </si>
  <si>
    <t>ให้กับผู้ป่วย   พร้อมทั้งพัฒนาเครือข่ายและพัฒนาบุคลากรทางการพยาบาลเฉพาะทางสาขาการพยาบาลโรคหัวใจและ</t>
  </si>
  <si>
    <t>หลอดเลือดในประชาคมเศรษฐกิจอาเชียน</t>
  </si>
  <si>
    <t>ตารางเปรียบเทียบผลการคำนวณต้นทุนผลผลิตระหว่างปีงบประมาณ พ.ศ. 2564   และปีงบประมาณ พ.ศ.2565</t>
  </si>
  <si>
    <t>ตารางที่  9  เปรียบเทียบผลการคำนวณต้นทุนผลผลิตย่อยแยกตามแหล่งเงิน</t>
  </si>
  <si>
    <t>1. ให้บริการตรวจ  วินิจฉัย และผ่าตัดระดับตติยภูมิทางด้านหัวใจและปอด</t>
  </si>
  <si>
    <t>2. ให้บริการเกี่ยวกับการระงับความรู้สึกของผู้ป่วยที่เข้ารับการผ่าตัด</t>
  </si>
  <si>
    <t>3. ให้บริการตรวจ  วินิจฉัย บำบัดรักษาในระดับตติยภูมิด้านอายุรศาสตร์ปอด</t>
  </si>
  <si>
    <t>4. ให้บริการตรวจ  วินิจฉัย บำบัดรักษาในระดับตติยภูมิด้านอายุรศาสตร์หัวใจ</t>
  </si>
  <si>
    <t>5. ให้บริการเอกซเรย์ในระดับตติยภูมิ</t>
  </si>
  <si>
    <t>8.การบำบัดและรักษาทางทันตกรรม</t>
  </si>
  <si>
    <t>9. การใช้บริการทางเภสัชกรรมแก่ผู้ป่วย</t>
  </si>
  <si>
    <t>10. ให้คำแนะนำเกี่ยวกับอาหารและโภชนาการ</t>
  </si>
  <si>
    <t>12. ให้บริการพยาบาลตรวจรักษาด้วยเครื่องมือพิเศษ</t>
  </si>
  <si>
    <t>13.ศึกษา วิจัย และพัฒนาองค์ความรู้  ด้านวิชาการพยาบาล</t>
  </si>
  <si>
    <t>ตารางที่  10  เปรียบเทียบผลการคำนวณต้นทุนผลผลิตหลักแยกตามแหล่งเงิน</t>
  </si>
  <si>
    <t>ต้นทุนผลผลิตประจำปีงบประมาณ พ.ศ. 2564  (ตค.63-กย.64)</t>
  </si>
  <si>
    <t>องค์ความรู้ด้านสุขภาพได้รับการศึกษา วิจัย และถ่ายทอด</t>
  </si>
  <si>
    <t xml:space="preserve">   -  พัฒนาการรักษาระดับตติยภูมิและสูงกว่า</t>
  </si>
  <si>
    <t xml:space="preserve">   -  ศึกษา วิจัย  พัฒนาและถ่ายทอดองค์ความรู้ (วิจัยและถ่ายทอด)</t>
  </si>
  <si>
    <t xml:space="preserve">   -  ศึกษา วิจัย  พัฒนาและถ่ายทอดองค์ความรู้ (อบรม)</t>
  </si>
  <si>
    <t>ตารางที่  11 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</si>
  <si>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t>ต้นทุนทางตรง  ปีงบประมาณ   พ.ศ.2564</t>
  </si>
  <si>
    <t>ต้นทุนคงที่</t>
  </si>
  <si>
    <t>ต้นทุนผันแปร</t>
  </si>
  <si>
    <t>เพิ่ม (ลด)%</t>
  </si>
  <si>
    <t>ค่าอบรม</t>
  </si>
  <si>
    <t>ค่าเดินทาง</t>
  </si>
  <si>
    <t>14.กลุ่มงานการพยาบาลผู้ป่วยใน</t>
  </si>
  <si>
    <t>15.กลุ่มงานสังคมสงเคราะห์ทางการแพทย์</t>
  </si>
  <si>
    <t>4.กลุ่มงานทรัพยากรบุคคล ยุทธศาสตร์และแผนงาน</t>
  </si>
  <si>
    <t>5.กลุ่มงานดิจิทัลทางการแพทย์</t>
  </si>
  <si>
    <t>6.กลุ่มงานประกันสุขภาพ</t>
  </si>
  <si>
    <t>7.กลุ่มสนับสนุนวิชาการ</t>
  </si>
  <si>
    <t>8.กลุ่มงานวิจัย ถ่ายทอด</t>
  </si>
  <si>
    <t>9.กลุ่มงานพัฒนาคุณภาพ</t>
  </si>
  <si>
    <t>10.กลุ่มงานพัฒนานโยบายและยุทธศาสตร์การแพทย์</t>
  </si>
  <si>
    <t>นำข้อมูลจากตารางที่  2  มาใส่ในตาราง</t>
  </si>
  <si>
    <t>รายงานเปรียบเทียบผลการคำนวณต้นทุนผลผลิตระหว่างปีงบประมาณ พ.ศ. 2564  และปีงบประมาณ พ.ศ.2565</t>
  </si>
  <si>
    <t>ต้นทุนทางตรง  ปีงบประมาณ   พ.ศ.2565</t>
  </si>
  <si>
    <t>ตารางที่  12  รายงานเปรียบเทียบต้นทุนทางอ้อมตามลักษณะของต้นทุน (คงที่/ผันแปร)</t>
  </si>
  <si>
    <t>ต้นทุนทางอ้อม</t>
  </si>
  <si>
    <t>ปีงบประมาณ พ.ศ.2564</t>
  </si>
  <si>
    <t>ต้นทุนคงที่ เพิ่ม (ลด) %</t>
  </si>
  <si>
    <t>ต้นทุนผันแปร เพิ่ม (ลด) %</t>
  </si>
  <si>
    <t>ต้นทุนรวม เพิ่ม (ลด) %</t>
  </si>
  <si>
    <t>ค่าเสื่อมราคา-อาคาร</t>
  </si>
  <si>
    <t>เงินอุดหนุน</t>
  </si>
  <si>
    <t>รายงานเปรียบเทียบผลการคำนวณต้นทุนผลผลิตระหว่างปีงบประมาณ พ.ศ. 2564   และปีงบประมาณ พ.ศ.2565</t>
  </si>
  <si>
    <t>ปีงบประมาณ พ.ศ.2565</t>
  </si>
  <si>
    <t>นำข้อมูลตารางที่   2</t>
  </si>
  <si>
    <t>ต้นทุนผลผลิตประจำปีงบประมาณ พ.ศ. 2565  (ตค.64-กย.65)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</si>
</sst>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_-;\-* #,##0.00_-;_-* \-??_-;_-@_-"/>
    <numFmt numFmtId="165" formatCode="_(* #,##0.00_);_(* \(#,##0.00\);_(* &quot;-&quot;??_);_(@_)"/>
    <numFmt numFmtId="166" formatCode="_-* #,##0_-;\-* #,##0_-;_-* \-??_-;_-@_-"/>
    <numFmt numFmtId="167" formatCode="#,##0.00;[Red]\(#,##0.00\)"/>
    <numFmt numFmtId="168" formatCode="#,##0.00;\(#,##0.00\)"/>
  </numFmts>
  <fonts count="3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indexed="8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u val="singleAccounting"/>
      <sz val="16"/>
      <name val="TH SarabunPSK"/>
      <family val="2"/>
    </font>
    <font>
      <b/>
      <u/>
      <sz val="16"/>
      <color indexed="8"/>
      <name val="TH SarabunPSK"/>
      <family val="2"/>
    </font>
    <font>
      <u val="singleAccounting"/>
      <sz val="16"/>
      <color indexed="8"/>
      <name val="TH SarabunPSK"/>
      <family val="2"/>
    </font>
    <font>
      <b/>
      <u val="doubleAccounting"/>
      <sz val="16"/>
      <color indexed="8"/>
      <name val="TH SarabunPSK"/>
      <family val="2"/>
    </font>
    <font>
      <u/>
      <sz val="16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TH SarabunPSK"/>
      <family val="2"/>
      <charset val="222"/>
    </font>
    <font>
      <sz val="14"/>
      <name val="Arial"/>
      <family val="2"/>
      <charset val="222"/>
    </font>
    <font>
      <sz val="18"/>
      <name val="TH SarabunPSK"/>
      <family val="2"/>
    </font>
    <font>
      <sz val="16"/>
      <color indexed="10"/>
      <name val="TH SarabunPSK"/>
      <family val="2"/>
    </font>
    <font>
      <b/>
      <sz val="18"/>
      <name val="TH SarabunPSK"/>
      <family val="2"/>
    </font>
    <font>
      <b/>
      <u val="double"/>
      <sz val="20"/>
      <name val="TH SarabunPSK"/>
      <family val="2"/>
    </font>
    <font>
      <sz val="18"/>
      <color theme="0"/>
      <name val="TH SarabunPSK"/>
      <family val="2"/>
    </font>
    <font>
      <sz val="10"/>
      <name val="TH SarabunPSK"/>
      <family val="2"/>
    </font>
    <font>
      <sz val="16"/>
      <color theme="0"/>
      <name val="TH SarabunPSK"/>
      <family val="2"/>
    </font>
    <font>
      <sz val="14"/>
      <color indexed="10"/>
      <name val="TH SarabunPSK"/>
      <family val="2"/>
    </font>
    <font>
      <sz val="14"/>
      <name val="AngsanaUPC"/>
      <family val="1"/>
    </font>
    <font>
      <b/>
      <sz val="14"/>
      <name val="AngsanaUPC"/>
      <family val="1"/>
    </font>
    <font>
      <sz val="16"/>
      <name val="AngsanaUPC"/>
      <family val="1"/>
    </font>
    <font>
      <b/>
      <sz val="14"/>
      <name val="TH SarabunPSK"/>
      <family val="2"/>
      <charset val="222"/>
    </font>
    <font>
      <sz val="1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</fills>
  <borders count="2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3">
    <xf numFmtId="0" fontId="0" fillId="0" borderId="0" xfId="0"/>
    <xf numFmtId="43" fontId="3" fillId="0" borderId="0" xfId="1" applyFont="1" applyFill="1"/>
    <xf numFmtId="0" fontId="3" fillId="0" borderId="0" xfId="0" applyFont="1"/>
    <xf numFmtId="43" fontId="5" fillId="0" borderId="0" xfId="1" applyFont="1" applyFill="1"/>
    <xf numFmtId="0" fontId="5" fillId="0" borderId="0" xfId="0" applyFont="1"/>
    <xf numFmtId="0" fontId="5" fillId="0" borderId="2" xfId="0" applyFont="1" applyBorder="1" applyAlignment="1">
      <alignment horizontal="center"/>
    </xf>
    <xf numFmtId="43" fontId="5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43" fontId="6" fillId="0" borderId="5" xfId="1" applyFont="1" applyFill="1" applyBorder="1" applyAlignment="1">
      <alignment horizontal="right"/>
    </xf>
    <xf numFmtId="43" fontId="6" fillId="0" borderId="5" xfId="0" applyNumberFormat="1" applyFont="1" applyBorder="1"/>
    <xf numFmtId="49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43" fontId="6" fillId="0" borderId="8" xfId="1" applyFont="1" applyFill="1" applyBorder="1" applyAlignment="1">
      <alignment horizontal="right"/>
    </xf>
    <xf numFmtId="43" fontId="6" fillId="0" borderId="8" xfId="0" applyNumberFormat="1" applyFont="1" applyBorder="1"/>
    <xf numFmtId="49" fontId="6" fillId="0" borderId="6" xfId="0" applyNumberFormat="1" applyFont="1" applyBorder="1" applyAlignment="1">
      <alignment horizontal="center"/>
    </xf>
    <xf numFmtId="0" fontId="6" fillId="0" borderId="7" xfId="0" applyFont="1" applyBorder="1"/>
    <xf numFmtId="43" fontId="7" fillId="0" borderId="0" xfId="1" applyFont="1" applyFill="1"/>
    <xf numFmtId="0" fontId="7" fillId="0" borderId="0" xfId="0" applyFont="1"/>
    <xf numFmtId="43" fontId="3" fillId="0" borderId="8" xfId="1" applyFont="1" applyFill="1" applyBorder="1" applyAlignment="1">
      <alignment horizontal="right"/>
    </xf>
    <xf numFmtId="43" fontId="3" fillId="0" borderId="8" xfId="0" applyNumberFormat="1" applyFont="1" applyBorder="1"/>
    <xf numFmtId="43" fontId="3" fillId="0" borderId="8" xfId="1" applyFont="1" applyFill="1" applyBorder="1" applyAlignment="1"/>
    <xf numFmtId="49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43" fontId="3" fillId="0" borderId="11" xfId="1" applyFont="1" applyFill="1" applyBorder="1" applyAlignment="1"/>
    <xf numFmtId="43" fontId="3" fillId="0" borderId="12" xfId="0" applyNumberFormat="1" applyFont="1" applyBorder="1"/>
    <xf numFmtId="43" fontId="5" fillId="0" borderId="13" xfId="0" applyNumberFormat="1" applyFont="1" applyBorder="1"/>
    <xf numFmtId="43" fontId="5" fillId="0" borderId="14" xfId="0" applyNumberFormat="1" applyFont="1" applyBorder="1"/>
    <xf numFmtId="43" fontId="5" fillId="0" borderId="0" xfId="1" applyFont="1" applyFill="1" applyBorder="1"/>
    <xf numFmtId="165" fontId="3" fillId="0" borderId="0" xfId="0" applyNumberFormat="1" applyFont="1"/>
    <xf numFmtId="43" fontId="3" fillId="0" borderId="0" xfId="1" applyFont="1" applyFill="1" applyBorder="1"/>
    <xf numFmtId="43" fontId="3" fillId="0" borderId="0" xfId="0" applyNumberFormat="1" applyFont="1"/>
    <xf numFmtId="165" fontId="5" fillId="0" borderId="0" xfId="1" applyNumberFormat="1" applyFont="1" applyFill="1" applyBorder="1"/>
    <xf numFmtId="165" fontId="3" fillId="0" borderId="0" xfId="1" applyNumberFormat="1" applyFont="1" applyFill="1" applyBorder="1"/>
    <xf numFmtId="43" fontId="8" fillId="0" borderId="0" xfId="1" applyFont="1" applyFill="1" applyBorder="1"/>
    <xf numFmtId="0" fontId="9" fillId="0" borderId="0" xfId="0" applyFont="1"/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wrapText="1"/>
    </xf>
    <xf numFmtId="43" fontId="3" fillId="0" borderId="15" xfId="1" applyFont="1" applyFill="1" applyBorder="1" applyAlignment="1">
      <alignment horizontal="right" wrapText="1"/>
    </xf>
    <xf numFmtId="165" fontId="3" fillId="0" borderId="0" xfId="1" applyNumberFormat="1" applyFont="1" applyFill="1" applyBorder="1" applyAlignment="1">
      <alignment vertical="center"/>
    </xf>
    <xf numFmtId="43" fontId="3" fillId="0" borderId="0" xfId="1" applyFont="1" applyFill="1" applyAlignment="1">
      <alignment vertical="center"/>
    </xf>
    <xf numFmtId="43" fontId="3" fillId="0" borderId="16" xfId="1" applyFont="1" applyFill="1" applyBorder="1" applyAlignment="1">
      <alignment horizontal="right" wrapText="1"/>
    </xf>
    <xf numFmtId="165" fontId="10" fillId="0" borderId="0" xfId="0" applyNumberFormat="1" applyFont="1"/>
    <xf numFmtId="43" fontId="3" fillId="0" borderId="17" xfId="1" applyFont="1" applyFill="1" applyBorder="1" applyAlignment="1">
      <alignment horizontal="right" wrapText="1"/>
    </xf>
    <xf numFmtId="165" fontId="11" fillId="0" borderId="0" xfId="1" applyNumberFormat="1" applyFont="1" applyFill="1" applyBorder="1"/>
    <xf numFmtId="43" fontId="12" fillId="0" borderId="0" xfId="1" applyFont="1" applyFill="1" applyBorder="1"/>
    <xf numFmtId="4" fontId="3" fillId="0" borderId="0" xfId="0" applyNumberFormat="1" applyFont="1"/>
    <xf numFmtId="43" fontId="5" fillId="0" borderId="0" xfId="1" applyFont="1" applyFill="1" applyBorder="1" applyAlignment="1">
      <alignment horizontal="center"/>
    </xf>
    <xf numFmtId="0" fontId="6" fillId="0" borderId="0" xfId="0" applyFont="1"/>
    <xf numFmtId="43" fontId="5" fillId="0" borderId="2" xfId="1" applyFont="1" applyFill="1" applyBorder="1" applyAlignment="1"/>
    <xf numFmtId="43" fontId="5" fillId="0" borderId="21" xfId="1" applyFont="1" applyFill="1" applyBorder="1" applyAlignment="1">
      <alignment horizontal="center" vertical="center"/>
    </xf>
    <xf numFmtId="43" fontId="5" fillId="0" borderId="22" xfId="1" applyFont="1" applyFill="1" applyBorder="1" applyAlignment="1">
      <alignment horizontal="center"/>
    </xf>
    <xf numFmtId="43" fontId="5" fillId="0" borderId="23" xfId="1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3" fontId="5" fillId="0" borderId="24" xfId="1" applyFont="1" applyFill="1" applyBorder="1" applyAlignment="1">
      <alignment horizontal="center"/>
    </xf>
    <xf numFmtId="43" fontId="5" fillId="0" borderId="25" xfId="1" applyFont="1" applyFill="1" applyBorder="1" applyAlignment="1">
      <alignment horizontal="center"/>
    </xf>
    <xf numFmtId="0" fontId="13" fillId="0" borderId="26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0" xfId="0" applyFont="1" applyAlignment="1">
      <alignment horizontal="center"/>
    </xf>
    <xf numFmtId="0" fontId="6" fillId="0" borderId="30" xfId="0" applyFont="1" applyBorder="1"/>
    <xf numFmtId="43" fontId="6" fillId="0" borderId="31" xfId="1" applyFont="1" applyFill="1" applyBorder="1" applyAlignment="1" applyProtection="1"/>
    <xf numFmtId="43" fontId="6" fillId="0" borderId="30" xfId="1" applyFont="1" applyFill="1" applyBorder="1" applyAlignment="1" applyProtection="1"/>
    <xf numFmtId="43" fontId="6" fillId="0" borderId="32" xfId="1" applyFont="1" applyFill="1" applyBorder="1" applyAlignment="1" applyProtection="1"/>
    <xf numFmtId="43" fontId="6" fillId="0" borderId="33" xfId="1" applyFont="1" applyFill="1" applyBorder="1" applyAlignment="1" applyProtection="1"/>
    <xf numFmtId="43" fontId="6" fillId="0" borderId="34" xfId="1" applyFont="1" applyFill="1" applyBorder="1" applyAlignment="1" applyProtection="1"/>
    <xf numFmtId="43" fontId="6" fillId="0" borderId="0" xfId="0" applyNumberFormat="1" applyFont="1"/>
    <xf numFmtId="43" fontId="6" fillId="0" borderId="0" xfId="1" applyFont="1" applyFill="1" applyBorder="1" applyAlignment="1" applyProtection="1"/>
    <xf numFmtId="43" fontId="6" fillId="0" borderId="26" xfId="1" applyFont="1" applyFill="1" applyBorder="1" applyAlignment="1" applyProtection="1"/>
    <xf numFmtId="43" fontId="6" fillId="0" borderId="27" xfId="1" applyFont="1" applyFill="1" applyBorder="1" applyAlignment="1" applyProtection="1"/>
    <xf numFmtId="43" fontId="6" fillId="0" borderId="28" xfId="1" applyFont="1" applyFill="1" applyBorder="1" applyAlignment="1" applyProtection="1"/>
    <xf numFmtId="43" fontId="6" fillId="0" borderId="29" xfId="1" applyFont="1" applyFill="1" applyBorder="1" applyAlignment="1" applyProtection="1"/>
    <xf numFmtId="43" fontId="6" fillId="0" borderId="35" xfId="1" applyFont="1" applyFill="1" applyBorder="1" applyAlignment="1" applyProtection="1"/>
    <xf numFmtId="43" fontId="6" fillId="0" borderId="38" xfId="1" applyFont="1" applyFill="1" applyBorder="1" applyAlignment="1" applyProtection="1"/>
    <xf numFmtId="43" fontId="6" fillId="0" borderId="36" xfId="1" applyFont="1" applyFill="1" applyBorder="1" applyAlignment="1" applyProtection="1"/>
    <xf numFmtId="43" fontId="6" fillId="0" borderId="39" xfId="1" applyFont="1" applyFill="1" applyBorder="1" applyAlignment="1" applyProtection="1"/>
    <xf numFmtId="43" fontId="13" fillId="0" borderId="43" xfId="1" applyFont="1" applyFill="1" applyBorder="1" applyAlignment="1" applyProtection="1"/>
    <xf numFmtId="0" fontId="14" fillId="0" borderId="0" xfId="0" applyFont="1"/>
    <xf numFmtId="0" fontId="15" fillId="0" borderId="0" xfId="0" applyFont="1"/>
    <xf numFmtId="0" fontId="15" fillId="0" borderId="44" xfId="0" applyFont="1" applyBorder="1"/>
    <xf numFmtId="0" fontId="15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26" xfId="0" applyFont="1" applyBorder="1"/>
    <xf numFmtId="0" fontId="15" fillId="0" borderId="40" xfId="0" applyFont="1" applyBorder="1"/>
    <xf numFmtId="0" fontId="15" fillId="0" borderId="47" xfId="0" applyFont="1" applyBorder="1"/>
    <xf numFmtId="0" fontId="15" fillId="0" borderId="48" xfId="0" applyFont="1" applyBorder="1"/>
    <xf numFmtId="0" fontId="15" fillId="0" borderId="49" xfId="0" applyFont="1" applyBorder="1"/>
    <xf numFmtId="0" fontId="15" fillId="0" borderId="28" xfId="0" applyFont="1" applyBorder="1"/>
    <xf numFmtId="0" fontId="15" fillId="0" borderId="50" xfId="0" applyFont="1" applyBorder="1"/>
    <xf numFmtId="166" fontId="15" fillId="0" borderId="26" xfId="1" applyNumberFormat="1" applyFont="1" applyFill="1" applyBorder="1" applyAlignment="1" applyProtection="1"/>
    <xf numFmtId="0" fontId="15" fillId="0" borderId="26" xfId="0" applyFont="1" applyBorder="1" applyAlignment="1">
      <alignment horizontal="left"/>
    </xf>
    <xf numFmtId="0" fontId="15" fillId="0" borderId="27" xfId="0" applyFont="1" applyBorder="1"/>
    <xf numFmtId="0" fontId="16" fillId="0" borderId="26" xfId="0" applyFont="1" applyBorder="1"/>
    <xf numFmtId="0" fontId="16" fillId="0" borderId="0" xfId="0" applyFont="1"/>
    <xf numFmtId="0" fontId="16" fillId="0" borderId="27" xfId="0" applyFont="1" applyBorder="1"/>
    <xf numFmtId="0" fontId="17" fillId="0" borderId="0" xfId="0" applyFont="1"/>
    <xf numFmtId="166" fontId="16" fillId="0" borderId="26" xfId="0" applyNumberFormat="1" applyFont="1" applyBorder="1"/>
    <xf numFmtId="0" fontId="15" fillId="0" borderId="51" xfId="0" applyFont="1" applyBorder="1"/>
    <xf numFmtId="0" fontId="15" fillId="0" borderId="29" xfId="0" applyFont="1" applyBorder="1"/>
    <xf numFmtId="0" fontId="15" fillId="0" borderId="52" xfId="0" applyFont="1" applyBorder="1"/>
    <xf numFmtId="0" fontId="15" fillId="0" borderId="53" xfId="0" applyFont="1" applyBorder="1"/>
    <xf numFmtId="3" fontId="15" fillId="0" borderId="49" xfId="0" applyNumberFormat="1" applyFont="1" applyBorder="1"/>
    <xf numFmtId="0" fontId="16" fillId="0" borderId="47" xfId="0" applyFont="1" applyBorder="1"/>
    <xf numFmtId="0" fontId="17" fillId="0" borderId="1" xfId="0" applyFont="1" applyBorder="1"/>
    <xf numFmtId="0" fontId="16" fillId="0" borderId="1" xfId="0" applyFont="1" applyBorder="1"/>
    <xf numFmtId="1" fontId="16" fillId="0" borderId="47" xfId="1" applyNumberFormat="1" applyFont="1" applyBorder="1" applyAlignment="1">
      <alignment horizontal="right"/>
    </xf>
    <xf numFmtId="0" fontId="14" fillId="0" borderId="40" xfId="0" applyFont="1" applyBorder="1"/>
    <xf numFmtId="0" fontId="14" fillId="0" borderId="54" xfId="0" applyFont="1" applyBorder="1"/>
    <xf numFmtId="0" fontId="15" fillId="0" borderId="55" xfId="0" applyFont="1" applyBorder="1"/>
    <xf numFmtId="0" fontId="15" fillId="0" borderId="56" xfId="0" applyFont="1" applyBorder="1"/>
    <xf numFmtId="0" fontId="15" fillId="0" borderId="57" xfId="0" applyFont="1" applyBorder="1"/>
    <xf numFmtId="0" fontId="15" fillId="0" borderId="58" xfId="0" applyFont="1" applyBorder="1"/>
    <xf numFmtId="0" fontId="15" fillId="0" borderId="59" xfId="0" applyFont="1" applyBorder="1"/>
    <xf numFmtId="0" fontId="18" fillId="0" borderId="0" xfId="0" applyFont="1"/>
    <xf numFmtId="0" fontId="13" fillId="0" borderId="0" xfId="0" applyFont="1"/>
    <xf numFmtId="0" fontId="13" fillId="0" borderId="48" xfId="0" applyFont="1" applyBorder="1" applyAlignment="1">
      <alignment horizontal="center" vertical="center"/>
    </xf>
    <xf numFmtId="43" fontId="15" fillId="0" borderId="23" xfId="1" applyFont="1" applyFill="1" applyBorder="1"/>
    <xf numFmtId="43" fontId="1" fillId="0" borderId="0" xfId="1" applyFill="1"/>
    <xf numFmtId="43" fontId="15" fillId="0" borderId="61" xfId="1" applyFont="1" applyFill="1" applyBorder="1"/>
    <xf numFmtId="43" fontId="15" fillId="0" borderId="30" xfId="1" applyFont="1" applyFill="1" applyBorder="1" applyAlignment="1" applyProtection="1"/>
    <xf numFmtId="164" fontId="15" fillId="0" borderId="30" xfId="0" applyNumberFormat="1" applyFont="1" applyBorder="1"/>
    <xf numFmtId="43" fontId="15" fillId="0" borderId="8" xfId="1" applyFont="1" applyFill="1" applyBorder="1"/>
    <xf numFmtId="43" fontId="15" fillId="0" borderId="64" xfId="1" applyFont="1" applyFill="1" applyBorder="1"/>
    <xf numFmtId="43" fontId="15" fillId="0" borderId="68" xfId="1" applyFont="1" applyFill="1" applyBorder="1"/>
    <xf numFmtId="43" fontId="15" fillId="0" borderId="30" xfId="1" applyFont="1" applyFill="1" applyBorder="1"/>
    <xf numFmtId="43" fontId="15" fillId="0" borderId="66" xfId="1" applyFont="1" applyFill="1" applyBorder="1"/>
    <xf numFmtId="43" fontId="15" fillId="0" borderId="63" xfId="1" applyFont="1" applyFill="1" applyBorder="1"/>
    <xf numFmtId="43" fontId="15" fillId="0" borderId="25" xfId="1" applyFont="1" applyFill="1" applyBorder="1"/>
    <xf numFmtId="0" fontId="15" fillId="0" borderId="25" xfId="0" applyFont="1" applyBorder="1"/>
    <xf numFmtId="43" fontId="6" fillId="0" borderId="0" xfId="1" applyFont="1" applyFill="1"/>
    <xf numFmtId="43" fontId="19" fillId="0" borderId="0" xfId="1" applyFont="1" applyFill="1"/>
    <xf numFmtId="43" fontId="13" fillId="0" borderId="0" xfId="1" applyFont="1" applyFill="1" applyBorder="1" applyAlignment="1" applyProtection="1"/>
    <xf numFmtId="43" fontId="15" fillId="0" borderId="26" xfId="1" applyFont="1" applyFill="1" applyBorder="1" applyAlignment="1" applyProtection="1"/>
    <xf numFmtId="43" fontId="15" fillId="0" borderId="0" xfId="1" applyFont="1" applyFill="1" applyBorder="1" applyAlignment="1" applyProtection="1"/>
    <xf numFmtId="43" fontId="15" fillId="0" borderId="14" xfId="1" applyFont="1" applyFill="1" applyBorder="1" applyAlignment="1" applyProtection="1"/>
    <xf numFmtId="43" fontId="15" fillId="0" borderId="76" xfId="1" applyFont="1" applyFill="1" applyBorder="1" applyAlignment="1" applyProtection="1"/>
    <xf numFmtId="43" fontId="15" fillId="0" borderId="75" xfId="1" applyFont="1" applyFill="1" applyBorder="1" applyAlignment="1" applyProtection="1"/>
    <xf numFmtId="43" fontId="15" fillId="0" borderId="28" xfId="1" applyFont="1" applyFill="1" applyBorder="1" applyAlignment="1" applyProtection="1"/>
    <xf numFmtId="0" fontId="20" fillId="0" borderId="0" xfId="0" applyFont="1"/>
    <xf numFmtId="166" fontId="6" fillId="0" borderId="0" xfId="1" applyNumberFormat="1" applyFont="1" applyFill="1"/>
    <xf numFmtId="166" fontId="14" fillId="0" borderId="2" xfId="1" applyNumberFormat="1" applyFont="1" applyFill="1" applyBorder="1" applyAlignment="1">
      <alignment horizontal="center" vertical="center"/>
    </xf>
    <xf numFmtId="166" fontId="6" fillId="0" borderId="26" xfId="1" applyNumberFormat="1" applyFont="1" applyFill="1" applyBorder="1"/>
    <xf numFmtId="166" fontId="15" fillId="0" borderId="30" xfId="1" applyNumberFormat="1" applyFont="1" applyFill="1" applyBorder="1"/>
    <xf numFmtId="166" fontId="15" fillId="0" borderId="30" xfId="1" applyNumberFormat="1" applyFont="1" applyFill="1" applyBorder="1" applyAlignment="1" applyProtection="1"/>
    <xf numFmtId="166" fontId="15" fillId="0" borderId="35" xfId="1" applyNumberFormat="1" applyFont="1" applyFill="1" applyBorder="1" applyAlignment="1" applyProtection="1"/>
    <xf numFmtId="166" fontId="15" fillId="0" borderId="8" xfId="1" applyNumberFormat="1" applyFont="1" applyFill="1" applyBorder="1"/>
    <xf numFmtId="166" fontId="15" fillId="0" borderId="11" xfId="1" applyNumberFormat="1" applyFont="1" applyFill="1" applyBorder="1"/>
    <xf numFmtId="43" fontId="15" fillId="0" borderId="11" xfId="1" applyFont="1" applyFill="1" applyBorder="1" applyAlignment="1" applyProtection="1"/>
    <xf numFmtId="166" fontId="15" fillId="0" borderId="84" xfId="1" applyNumberFormat="1" applyFont="1" applyFill="1" applyBorder="1"/>
    <xf numFmtId="43" fontId="15" fillId="0" borderId="84" xfId="1" applyFont="1" applyFill="1" applyBorder="1" applyAlignment="1" applyProtection="1"/>
    <xf numFmtId="166" fontId="6" fillId="0" borderId="25" xfId="1" applyNumberFormat="1" applyFont="1" applyFill="1" applyBorder="1"/>
    <xf numFmtId="164" fontId="15" fillId="0" borderId="31" xfId="0" applyNumberFormat="1" applyFont="1" applyBorder="1"/>
    <xf numFmtId="164" fontId="15" fillId="0" borderId="61" xfId="0" applyNumberFormat="1" applyFont="1" applyBorder="1"/>
    <xf numFmtId="164" fontId="15" fillId="0" borderId="82" xfId="0" applyNumberFormat="1" applyFont="1" applyBorder="1"/>
    <xf numFmtId="166" fontId="15" fillId="0" borderId="61" xfId="1" applyNumberFormat="1" applyFont="1" applyFill="1" applyBorder="1" applyAlignment="1" applyProtection="1"/>
    <xf numFmtId="0" fontId="15" fillId="0" borderId="61" xfId="0" applyFont="1" applyBorder="1"/>
    <xf numFmtId="43" fontId="15" fillId="0" borderId="61" xfId="1" applyFont="1" applyFill="1" applyBorder="1" applyAlignment="1" applyProtection="1"/>
    <xf numFmtId="0" fontId="15" fillId="0" borderId="86" xfId="0" applyFont="1" applyBorder="1"/>
    <xf numFmtId="164" fontId="15" fillId="0" borderId="89" xfId="0" applyNumberFormat="1" applyFont="1" applyBorder="1"/>
    <xf numFmtId="164" fontId="15" fillId="0" borderId="93" xfId="0" applyNumberFormat="1" applyFont="1" applyBorder="1"/>
    <xf numFmtId="0" fontId="15" fillId="0" borderId="32" xfId="0" applyFont="1" applyBorder="1"/>
    <xf numFmtId="164" fontId="15" fillId="0" borderId="33" xfId="0" applyNumberFormat="1" applyFont="1" applyBorder="1"/>
    <xf numFmtId="4" fontId="15" fillId="0" borderId="31" xfId="0" applyNumberFormat="1" applyFont="1" applyBorder="1"/>
    <xf numFmtId="4" fontId="14" fillId="0" borderId="8" xfId="0" applyNumberFormat="1" applyFont="1" applyBorder="1"/>
    <xf numFmtId="2" fontId="6" fillId="0" borderId="0" xfId="0" applyNumberFormat="1" applyFont="1"/>
    <xf numFmtId="4" fontId="14" fillId="0" borderId="68" xfId="0" applyNumberFormat="1" applyFont="1" applyBorder="1"/>
    <xf numFmtId="4" fontId="14" fillId="0" borderId="61" xfId="0" applyNumberFormat="1" applyFont="1" applyBorder="1"/>
    <xf numFmtId="0" fontId="15" fillId="0" borderId="39" xfId="0" applyFont="1" applyBorder="1"/>
    <xf numFmtId="164" fontId="15" fillId="0" borderId="65" xfId="0" applyNumberFormat="1" applyFont="1" applyBorder="1"/>
    <xf numFmtId="4" fontId="15" fillId="0" borderId="67" xfId="0" applyNumberFormat="1" applyFont="1" applyBorder="1"/>
    <xf numFmtId="4" fontId="14" fillId="0" borderId="64" xfId="0" applyNumberFormat="1" applyFont="1" applyBorder="1"/>
    <xf numFmtId="164" fontId="15" fillId="0" borderId="71" xfId="0" applyNumberFormat="1" applyFont="1" applyBorder="1"/>
    <xf numFmtId="4" fontId="15" fillId="0" borderId="62" xfId="0" applyNumberFormat="1" applyFont="1" applyBorder="1"/>
    <xf numFmtId="0" fontId="15" fillId="0" borderId="72" xfId="0" applyFont="1" applyBorder="1"/>
    <xf numFmtId="164" fontId="6" fillId="0" borderId="0" xfId="0" applyNumberFormat="1" applyFont="1"/>
    <xf numFmtId="0" fontId="13" fillId="0" borderId="54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/>
    </xf>
    <xf numFmtId="0" fontId="15" fillId="0" borderId="97" xfId="0" applyFont="1" applyBorder="1"/>
    <xf numFmtId="164" fontId="15" fillId="0" borderId="35" xfId="0" applyNumberFormat="1" applyFont="1" applyBorder="1"/>
    <xf numFmtId="0" fontId="15" fillId="0" borderId="85" xfId="0" applyFont="1" applyBorder="1" applyAlignment="1">
      <alignment horizontal="center"/>
    </xf>
    <xf numFmtId="43" fontId="15" fillId="0" borderId="35" xfId="1" applyFont="1" applyBorder="1"/>
    <xf numFmtId="0" fontId="15" fillId="0" borderId="35" xfId="0" applyFont="1" applyBorder="1"/>
    <xf numFmtId="0" fontId="15" fillId="0" borderId="30" xfId="0" applyFont="1" applyBorder="1"/>
    <xf numFmtId="166" fontId="15" fillId="0" borderId="30" xfId="1" applyNumberFormat="1" applyFont="1" applyBorder="1"/>
    <xf numFmtId="0" fontId="15" fillId="0" borderId="31" xfId="0" applyFont="1" applyBorder="1" applyAlignment="1">
      <alignment horizontal="center"/>
    </xf>
    <xf numFmtId="164" fontId="15" fillId="0" borderId="40" xfId="0" applyNumberFormat="1" applyFont="1" applyBorder="1"/>
    <xf numFmtId="166" fontId="15" fillId="0" borderId="36" xfId="1" applyNumberFormat="1" applyFont="1" applyBorder="1"/>
    <xf numFmtId="0" fontId="14" fillId="0" borderId="98" xfId="0" applyFont="1" applyBorder="1" applyAlignment="1">
      <alignment horizontal="center"/>
    </xf>
    <xf numFmtId="164" fontId="14" fillId="0" borderId="99" xfId="0" applyNumberFormat="1" applyFont="1" applyBorder="1"/>
    <xf numFmtId="166" fontId="14" fillId="0" borderId="99" xfId="0" applyNumberFormat="1" applyFont="1" applyBorder="1"/>
    <xf numFmtId="43" fontId="18" fillId="0" borderId="0" xfId="1" applyFont="1" applyFill="1" applyBorder="1" applyAlignment="1" applyProtection="1"/>
    <xf numFmtId="0" fontId="22" fillId="0" borderId="0" xfId="0" applyFont="1"/>
    <xf numFmtId="166" fontId="6" fillId="0" borderId="28" xfId="1" applyNumberFormat="1" applyFont="1" applyFill="1" applyBorder="1" applyAlignment="1" applyProtection="1"/>
    <xf numFmtId="166" fontId="6" fillId="0" borderId="33" xfId="1" applyNumberFormat="1" applyFont="1" applyFill="1" applyBorder="1" applyAlignment="1" applyProtection="1"/>
    <xf numFmtId="166" fontId="15" fillId="0" borderId="89" xfId="1" applyNumberFormat="1" applyFont="1" applyFill="1" applyBorder="1" applyAlignment="1" applyProtection="1"/>
    <xf numFmtId="0" fontId="15" fillId="0" borderId="89" xfId="0" applyFont="1" applyBorder="1"/>
    <xf numFmtId="43" fontId="15" fillId="0" borderId="89" xfId="1" applyFont="1" applyFill="1" applyBorder="1" applyAlignment="1" applyProtection="1"/>
    <xf numFmtId="166" fontId="15" fillId="0" borderId="105" xfId="1" applyNumberFormat="1" applyFont="1" applyFill="1" applyBorder="1" applyAlignment="1" applyProtection="1"/>
    <xf numFmtId="166" fontId="15" fillId="0" borderId="33" xfId="1" applyNumberFormat="1" applyFont="1" applyFill="1" applyBorder="1" applyAlignment="1" applyProtection="1"/>
    <xf numFmtId="166" fontId="15" fillId="0" borderId="28" xfId="1" applyNumberFormat="1" applyFont="1" applyFill="1" applyBorder="1" applyAlignment="1" applyProtection="1"/>
    <xf numFmtId="166" fontId="15" fillId="0" borderId="108" xfId="1" applyNumberFormat="1" applyFont="1" applyFill="1" applyBorder="1" applyAlignment="1" applyProtection="1"/>
    <xf numFmtId="0" fontId="23" fillId="0" borderId="0" xfId="0" applyFont="1"/>
    <xf numFmtId="43" fontId="15" fillId="0" borderId="8" xfId="1" applyFont="1" applyFill="1" applyBorder="1" applyAlignment="1" applyProtection="1"/>
    <xf numFmtId="166" fontId="15" fillId="0" borderId="8" xfId="1" applyNumberFormat="1" applyFont="1" applyFill="1" applyBorder="1" applyAlignment="1" applyProtection="1"/>
    <xf numFmtId="43" fontId="15" fillId="0" borderId="6" xfId="1" applyFont="1" applyFill="1" applyBorder="1" applyAlignment="1" applyProtection="1"/>
    <xf numFmtId="43" fontId="15" fillId="0" borderId="140" xfId="1" applyFont="1" applyFill="1" applyBorder="1" applyAlignment="1" applyProtection="1"/>
    <xf numFmtId="43" fontId="25" fillId="0" borderId="8" xfId="1" applyFont="1" applyFill="1" applyBorder="1" applyAlignment="1" applyProtection="1"/>
    <xf numFmtId="43" fontId="15" fillId="0" borderId="68" xfId="1" applyFont="1" applyFill="1" applyBorder="1" applyAlignment="1" applyProtection="1"/>
    <xf numFmtId="166" fontId="25" fillId="0" borderId="68" xfId="1" applyNumberFormat="1" applyFont="1" applyFill="1" applyBorder="1" applyAlignment="1" applyProtection="1"/>
    <xf numFmtId="43" fontId="15" fillId="0" borderId="142" xfId="1" applyFont="1" applyFill="1" applyBorder="1" applyAlignment="1" applyProtection="1"/>
    <xf numFmtId="0" fontId="13" fillId="0" borderId="75" xfId="0" applyFont="1" applyBorder="1"/>
    <xf numFmtId="43" fontId="13" fillId="0" borderId="145" xfId="1" applyFont="1" applyFill="1" applyBorder="1" applyAlignment="1" applyProtection="1"/>
    <xf numFmtId="0" fontId="13" fillId="0" borderId="0" xfId="0" applyFont="1" applyAlignment="1">
      <alignment horizontal="center" vertical="center"/>
    </xf>
    <xf numFmtId="0" fontId="13" fillId="0" borderId="120" xfId="0" applyFont="1" applyBorder="1" applyAlignment="1">
      <alignment horizontal="center" vertical="center"/>
    </xf>
    <xf numFmtId="0" fontId="13" fillId="0" borderId="151" xfId="0" applyFont="1" applyBorder="1" applyAlignment="1">
      <alignment horizontal="center" vertical="center"/>
    </xf>
    <xf numFmtId="0" fontId="13" fillId="0" borderId="124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/>
    </xf>
    <xf numFmtId="0" fontId="13" fillId="0" borderId="120" xfId="0" applyFont="1" applyBorder="1" applyAlignment="1">
      <alignment horizontal="center"/>
    </xf>
    <xf numFmtId="0" fontId="13" fillId="0" borderId="124" xfId="0" applyFont="1" applyBorder="1" applyAlignment="1">
      <alignment horizontal="center"/>
    </xf>
    <xf numFmtId="0" fontId="13" fillId="0" borderId="152" xfId="0" applyFont="1" applyBorder="1" applyAlignment="1">
      <alignment horizontal="center" vertical="center"/>
    </xf>
    <xf numFmtId="0" fontId="13" fillId="0" borderId="153" xfId="0" applyFont="1" applyBorder="1" applyAlignment="1">
      <alignment horizontal="center" vertical="center"/>
    </xf>
    <xf numFmtId="0" fontId="13" fillId="0" borderId="154" xfId="0" applyFont="1" applyBorder="1" applyAlignment="1">
      <alignment horizontal="center" vertical="center"/>
    </xf>
    <xf numFmtId="0" fontId="13" fillId="0" borderId="155" xfId="0" applyFont="1" applyBorder="1" applyAlignment="1">
      <alignment horizontal="center" vertical="center"/>
    </xf>
    <xf numFmtId="0" fontId="13" fillId="0" borderId="156" xfId="0" applyFont="1" applyBorder="1" applyAlignment="1">
      <alignment horizontal="center" vertical="center"/>
    </xf>
    <xf numFmtId="0" fontId="13" fillId="0" borderId="157" xfId="0" applyFont="1" applyBorder="1" applyAlignment="1">
      <alignment horizontal="center" vertical="center"/>
    </xf>
    <xf numFmtId="0" fontId="13" fillId="0" borderId="158" xfId="0" applyFont="1" applyBorder="1" applyAlignment="1">
      <alignment horizontal="center" vertical="center"/>
    </xf>
    <xf numFmtId="0" fontId="6" fillId="0" borderId="159" xfId="0" applyFont="1" applyBorder="1"/>
    <xf numFmtId="43" fontId="15" fillId="0" borderId="27" xfId="1" applyFont="1" applyFill="1" applyBorder="1" applyAlignment="1" applyProtection="1"/>
    <xf numFmtId="43" fontId="14" fillId="0" borderId="160" xfId="1" applyFont="1" applyFill="1" applyBorder="1" applyAlignment="1" applyProtection="1"/>
    <xf numFmtId="43" fontId="14" fillId="0" borderId="0" xfId="1" applyFont="1" applyFill="1" applyBorder="1" applyAlignment="1" applyProtection="1"/>
    <xf numFmtId="168" fontId="14" fillId="2" borderId="161" xfId="0" applyNumberFormat="1" applyFont="1" applyFill="1" applyBorder="1"/>
    <xf numFmtId="168" fontId="14" fillId="2" borderId="162" xfId="0" applyNumberFormat="1" applyFont="1" applyFill="1" applyBorder="1"/>
    <xf numFmtId="168" fontId="14" fillId="2" borderId="163" xfId="0" applyNumberFormat="1" applyFont="1" applyFill="1" applyBorder="1"/>
    <xf numFmtId="0" fontId="6" fillId="0" borderId="164" xfId="0" applyFont="1" applyBorder="1"/>
    <xf numFmtId="43" fontId="15" fillId="0" borderId="33" xfId="1" applyFont="1" applyFill="1" applyBorder="1" applyAlignment="1" applyProtection="1"/>
    <xf numFmtId="43" fontId="15" fillId="0" borderId="31" xfId="1" applyFont="1" applyFill="1" applyBorder="1" applyAlignment="1" applyProtection="1"/>
    <xf numFmtId="43" fontId="15" fillId="0" borderId="32" xfId="1" applyFont="1" applyFill="1" applyBorder="1" applyAlignment="1" applyProtection="1"/>
    <xf numFmtId="43" fontId="14" fillId="0" borderId="165" xfId="1" applyFont="1" applyFill="1" applyBorder="1" applyAlignment="1" applyProtection="1"/>
    <xf numFmtId="166" fontId="15" fillId="0" borderId="31" xfId="1" applyNumberFormat="1" applyFont="1" applyFill="1" applyBorder="1" applyAlignment="1" applyProtection="1"/>
    <xf numFmtId="43" fontId="14" fillId="0" borderId="31" xfId="1" applyFont="1" applyFill="1" applyBorder="1" applyAlignment="1" applyProtection="1"/>
    <xf numFmtId="168" fontId="14" fillId="2" borderId="6" xfId="0" applyNumberFormat="1" applyFont="1" applyFill="1" applyBorder="1"/>
    <xf numFmtId="168" fontId="14" fillId="2" borderId="8" xfId="0" applyNumberFormat="1" applyFont="1" applyFill="1" applyBorder="1"/>
    <xf numFmtId="168" fontId="14" fillId="2" borderId="7" xfId="0" applyNumberFormat="1" applyFont="1" applyFill="1" applyBorder="1"/>
    <xf numFmtId="43" fontId="15" fillId="0" borderId="87" xfId="1" applyFont="1" applyFill="1" applyBorder="1" applyAlignment="1" applyProtection="1"/>
    <xf numFmtId="43" fontId="15" fillId="0" borderId="36" xfId="1" applyFont="1" applyFill="1" applyBorder="1" applyAlignment="1" applyProtection="1"/>
    <xf numFmtId="43" fontId="15" fillId="0" borderId="108" xfId="1" applyFont="1" applyFill="1" applyBorder="1" applyAlignment="1" applyProtection="1"/>
    <xf numFmtId="43" fontId="14" fillId="0" borderId="140" xfId="1" applyFont="1" applyFill="1" applyBorder="1" applyAlignment="1" applyProtection="1"/>
    <xf numFmtId="43" fontId="15" fillId="0" borderId="160" xfId="1" applyFont="1" applyFill="1" applyBorder="1" applyAlignment="1" applyProtection="1"/>
    <xf numFmtId="168" fontId="15" fillId="0" borderId="24" xfId="0" applyNumberFormat="1" applyFont="1" applyBorder="1"/>
    <xf numFmtId="168" fontId="15" fillId="0" borderId="25" xfId="0" applyNumberFormat="1" applyFont="1" applyBorder="1"/>
    <xf numFmtId="168" fontId="15" fillId="0" borderId="166" xfId="0" applyNumberFormat="1" applyFont="1" applyBorder="1"/>
    <xf numFmtId="0" fontId="13" fillId="0" borderId="167" xfId="0" applyFont="1" applyBorder="1"/>
    <xf numFmtId="43" fontId="14" fillId="0" borderId="74" xfId="1" applyFont="1" applyFill="1" applyBorder="1" applyAlignment="1" applyProtection="1"/>
    <xf numFmtId="43" fontId="15" fillId="0" borderId="2" xfId="1" applyFont="1" applyFill="1" applyBorder="1" applyAlignment="1" applyProtection="1"/>
    <xf numFmtId="43" fontId="14" fillId="0" borderId="148" xfId="1" applyFont="1" applyFill="1" applyBorder="1" applyAlignment="1" applyProtection="1"/>
    <xf numFmtId="0" fontId="15" fillId="0" borderId="2" xfId="0" applyFont="1" applyBorder="1"/>
    <xf numFmtId="0" fontId="6" fillId="0" borderId="113" xfId="0" applyFont="1" applyBorder="1"/>
    <xf numFmtId="0" fontId="6" fillId="0" borderId="114" xfId="0" applyFont="1" applyBorder="1"/>
    <xf numFmtId="0" fontId="6" fillId="0" borderId="116" xfId="0" applyFont="1" applyBorder="1"/>
    <xf numFmtId="0" fontId="13" fillId="0" borderId="113" xfId="0" applyFont="1" applyBorder="1" applyAlignment="1">
      <alignment horizontal="center"/>
    </xf>
    <xf numFmtId="0" fontId="13" fillId="0" borderId="114" xfId="0" applyFont="1" applyBorder="1" applyAlignment="1">
      <alignment horizontal="center"/>
    </xf>
    <xf numFmtId="0" fontId="13" fillId="0" borderId="116" xfId="0" applyFont="1" applyBorder="1" applyAlignment="1">
      <alignment horizontal="center"/>
    </xf>
    <xf numFmtId="0" fontId="13" fillId="0" borderId="118" xfId="0" applyFont="1" applyBorder="1" applyAlignment="1">
      <alignment horizontal="center" vertical="center"/>
    </xf>
    <xf numFmtId="0" fontId="13" fillId="0" borderId="119" xfId="0" applyFont="1" applyBorder="1" applyAlignment="1">
      <alignment horizontal="center" vertical="center"/>
    </xf>
    <xf numFmtId="0" fontId="13" fillId="0" borderId="129" xfId="0" applyFont="1" applyBorder="1" applyAlignment="1">
      <alignment horizontal="center" vertical="center"/>
    </xf>
    <xf numFmtId="0" fontId="13" fillId="0" borderId="131" xfId="0" applyFont="1" applyBorder="1" applyAlignment="1">
      <alignment horizontal="center" vertical="center"/>
    </xf>
    <xf numFmtId="0" fontId="13" fillId="0" borderId="130" xfId="0" applyFont="1" applyBorder="1" applyAlignment="1">
      <alignment horizontal="center" vertical="center"/>
    </xf>
    <xf numFmtId="0" fontId="13" fillId="0" borderId="15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27" xfId="0" applyFont="1" applyBorder="1" applyAlignment="1">
      <alignment horizontal="center" vertical="center"/>
    </xf>
    <xf numFmtId="43" fontId="15" fillId="0" borderId="35" xfId="1" applyFont="1" applyFill="1" applyBorder="1" applyAlignment="1" applyProtection="1"/>
    <xf numFmtId="43" fontId="15" fillId="0" borderId="172" xfId="1" applyFont="1" applyFill="1" applyBorder="1" applyAlignment="1" applyProtection="1"/>
    <xf numFmtId="43" fontId="15" fillId="0" borderId="173" xfId="1" applyFont="1" applyFill="1" applyBorder="1" applyAlignment="1" applyProtection="1"/>
    <xf numFmtId="166" fontId="15" fillId="0" borderId="173" xfId="1" applyNumberFormat="1" applyFont="1" applyFill="1" applyBorder="1" applyAlignment="1" applyProtection="1"/>
    <xf numFmtId="168" fontId="14" fillId="2" borderId="174" xfId="0" applyNumberFormat="1" applyFont="1" applyFill="1" applyBorder="1"/>
    <xf numFmtId="168" fontId="14" fillId="2" borderId="136" xfId="0" applyNumberFormat="1" applyFont="1" applyFill="1" applyBorder="1"/>
    <xf numFmtId="168" fontId="14" fillId="2" borderId="175" xfId="0" applyNumberFormat="1" applyFont="1" applyFill="1" applyBorder="1"/>
    <xf numFmtId="0" fontId="6" fillId="0" borderId="139" xfId="0" applyFont="1" applyBorder="1"/>
    <xf numFmtId="43" fontId="15" fillId="0" borderId="66" xfId="1" applyFont="1" applyFill="1" applyBorder="1" applyAlignment="1" applyProtection="1"/>
    <xf numFmtId="168" fontId="14" fillId="2" borderId="176" xfId="0" applyNumberFormat="1" applyFont="1" applyFill="1" applyBorder="1"/>
    <xf numFmtId="168" fontId="14" fillId="2" borderId="177" xfId="0" applyNumberFormat="1" applyFont="1" applyFill="1" applyBorder="1"/>
    <xf numFmtId="43" fontId="15" fillId="0" borderId="63" xfId="1" applyFont="1" applyFill="1" applyBorder="1" applyAlignment="1" applyProtection="1"/>
    <xf numFmtId="43" fontId="15" fillId="0" borderId="102" xfId="1" applyFont="1" applyFill="1" applyBorder="1" applyAlignment="1" applyProtection="1"/>
    <xf numFmtId="0" fontId="15" fillId="0" borderId="178" xfId="0" applyFont="1" applyBorder="1"/>
    <xf numFmtId="0" fontId="15" fillId="0" borderId="179" xfId="0" applyFont="1" applyBorder="1"/>
    <xf numFmtId="0" fontId="15" fillId="0" borderId="180" xfId="0" applyFont="1" applyBorder="1"/>
    <xf numFmtId="43" fontId="14" fillId="0" borderId="75" xfId="1" applyFont="1" applyFill="1" applyBorder="1" applyAlignment="1" applyProtection="1"/>
    <xf numFmtId="166" fontId="15" fillId="0" borderId="2" xfId="1" applyNumberFormat="1" applyFont="1" applyFill="1" applyBorder="1" applyAlignment="1" applyProtection="1"/>
    <xf numFmtId="43" fontId="14" fillId="0" borderId="42" xfId="1" applyFont="1" applyFill="1" applyBorder="1" applyAlignment="1" applyProtection="1"/>
    <xf numFmtId="0" fontId="6" fillId="0" borderId="181" xfId="0" applyFont="1" applyBorder="1" applyAlignment="1">
      <alignment horizontal="center"/>
    </xf>
    <xf numFmtId="0" fontId="6" fillId="0" borderId="182" xfId="0" applyFont="1" applyBorder="1" applyAlignment="1">
      <alignment horizontal="center"/>
    </xf>
    <xf numFmtId="0" fontId="6" fillId="0" borderId="183" xfId="0" applyFont="1" applyBorder="1" applyAlignment="1">
      <alignment horizontal="center"/>
    </xf>
    <xf numFmtId="0" fontId="13" fillId="0" borderId="186" xfId="0" applyFont="1" applyBorder="1" applyAlignment="1">
      <alignment horizontal="center" vertical="center"/>
    </xf>
    <xf numFmtId="0" fontId="13" fillId="0" borderId="159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160" xfId="0" applyFont="1" applyBorder="1" applyAlignment="1">
      <alignment horizontal="center"/>
    </xf>
    <xf numFmtId="0" fontId="13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13" fillId="0" borderId="190" xfId="0" applyFont="1" applyBorder="1" applyAlignment="1">
      <alignment vertical="center"/>
    </xf>
    <xf numFmtId="0" fontId="13" fillId="0" borderId="191" xfId="0" applyFont="1" applyBorder="1" applyAlignment="1">
      <alignment vertical="center"/>
    </xf>
    <xf numFmtId="0" fontId="13" fillId="0" borderId="193" xfId="0" applyFont="1" applyBorder="1" applyAlignment="1">
      <alignment vertical="center"/>
    </xf>
    <xf numFmtId="0" fontId="13" fillId="0" borderId="194" xfId="0" applyFont="1" applyBorder="1" applyAlignment="1">
      <alignment vertical="center"/>
    </xf>
    <xf numFmtId="0" fontId="13" fillId="0" borderId="193" xfId="0" applyFont="1" applyBorder="1" applyAlignment="1">
      <alignment horizontal="center"/>
    </xf>
    <xf numFmtId="0" fontId="13" fillId="0" borderId="190" xfId="0" applyFont="1" applyBorder="1" applyAlignment="1">
      <alignment horizontal="center"/>
    </xf>
    <xf numFmtId="0" fontId="13" fillId="0" borderId="195" xfId="0" applyFont="1" applyBorder="1" applyAlignment="1">
      <alignment horizontal="center"/>
    </xf>
    <xf numFmtId="0" fontId="15" fillId="0" borderId="196" xfId="0" applyFont="1" applyBorder="1"/>
    <xf numFmtId="43" fontId="15" fillId="0" borderId="197" xfId="1" applyFont="1" applyFill="1" applyBorder="1" applyAlignment="1" applyProtection="1"/>
    <xf numFmtId="43" fontId="15" fillId="0" borderId="198" xfId="1" applyFont="1" applyFill="1" applyBorder="1" applyAlignment="1" applyProtection="1"/>
    <xf numFmtId="43" fontId="15" fillId="0" borderId="199" xfId="1" applyFont="1" applyFill="1" applyBorder="1" applyAlignment="1" applyProtection="1"/>
    <xf numFmtId="43" fontId="15" fillId="0" borderId="200" xfId="1" applyFont="1" applyFill="1" applyBorder="1" applyAlignment="1" applyProtection="1"/>
    <xf numFmtId="166" fontId="15" fillId="0" borderId="197" xfId="1" applyNumberFormat="1" applyFont="1" applyFill="1" applyBorder="1" applyAlignment="1" applyProtection="1"/>
    <xf numFmtId="43" fontId="15" fillId="0" borderId="201" xfId="1" applyFont="1" applyFill="1" applyBorder="1" applyAlignment="1" applyProtection="1"/>
    <xf numFmtId="43" fontId="15" fillId="0" borderId="202" xfId="1" applyFont="1" applyFill="1" applyBorder="1" applyAlignment="1" applyProtection="1"/>
    <xf numFmtId="168" fontId="15" fillId="2" borderId="203" xfId="0" applyNumberFormat="1" applyFont="1" applyFill="1" applyBorder="1"/>
    <xf numFmtId="168" fontId="15" fillId="2" borderId="35" xfId="0" applyNumberFormat="1" applyFont="1" applyFill="1" applyBorder="1"/>
    <xf numFmtId="168" fontId="15" fillId="2" borderId="204" xfId="0" applyNumberFormat="1" applyFont="1" applyFill="1" applyBorder="1"/>
    <xf numFmtId="0" fontId="15" fillId="0" borderId="205" xfId="0" applyFont="1" applyBorder="1"/>
    <xf numFmtId="43" fontId="15" fillId="0" borderId="206" xfId="1" applyFont="1" applyFill="1" applyBorder="1" applyAlignment="1" applyProtection="1"/>
    <xf numFmtId="43" fontId="15" fillId="0" borderId="39" xfId="1" applyFont="1" applyFill="1" applyBorder="1" applyAlignment="1" applyProtection="1"/>
    <xf numFmtId="43" fontId="15" fillId="0" borderId="207" xfId="1" applyFont="1" applyFill="1" applyBorder="1" applyAlignment="1" applyProtection="1"/>
    <xf numFmtId="0" fontId="15" fillId="0" borderId="203" xfId="0" applyFont="1" applyBorder="1"/>
    <xf numFmtId="43" fontId="15" fillId="0" borderId="105" xfId="1" applyFont="1" applyFill="1" applyBorder="1" applyAlignment="1" applyProtection="1"/>
    <xf numFmtId="43" fontId="15" fillId="0" borderId="85" xfId="1" applyFont="1" applyFill="1" applyBorder="1" applyAlignment="1" applyProtection="1"/>
    <xf numFmtId="43" fontId="15" fillId="0" borderId="204" xfId="1" applyFont="1" applyFill="1" applyBorder="1" applyAlignment="1" applyProtection="1"/>
    <xf numFmtId="0" fontId="15" fillId="0" borderId="164" xfId="0" applyFont="1" applyBorder="1"/>
    <xf numFmtId="0" fontId="15" fillId="0" borderId="159" xfId="0" applyFont="1" applyBorder="1"/>
    <xf numFmtId="43" fontId="15" fillId="0" borderId="208" xfId="1" applyFont="1" applyFill="1" applyBorder="1" applyAlignment="1" applyProtection="1"/>
    <xf numFmtId="43" fontId="15" fillId="0" borderId="47" xfId="1" applyFont="1" applyFill="1" applyBorder="1" applyAlignment="1" applyProtection="1"/>
    <xf numFmtId="43" fontId="15" fillId="0" borderId="209" xfId="1" applyFont="1" applyFill="1" applyBorder="1" applyAlignment="1" applyProtection="1"/>
    <xf numFmtId="43" fontId="15" fillId="0" borderId="1" xfId="1" applyFont="1" applyFill="1" applyBorder="1" applyAlignment="1" applyProtection="1"/>
    <xf numFmtId="43" fontId="15" fillId="0" borderId="210" xfId="1" applyFont="1" applyFill="1" applyBorder="1" applyAlignment="1" applyProtection="1"/>
    <xf numFmtId="168" fontId="15" fillId="2" borderId="159" xfId="0" applyNumberFormat="1" applyFont="1" applyFill="1" applyBorder="1"/>
    <xf numFmtId="168" fontId="15" fillId="2" borderId="26" xfId="0" applyNumberFormat="1" applyFont="1" applyFill="1" applyBorder="1"/>
    <xf numFmtId="168" fontId="15" fillId="2" borderId="160" xfId="0" applyNumberFormat="1" applyFont="1" applyFill="1" applyBorder="1"/>
    <xf numFmtId="0" fontId="14" fillId="0" borderId="167" xfId="0" applyFont="1" applyBorder="1"/>
    <xf numFmtId="43" fontId="14" fillId="0" borderId="80" xfId="1" applyFont="1" applyFill="1" applyBorder="1" applyAlignment="1" applyProtection="1"/>
    <xf numFmtId="43" fontId="14" fillId="0" borderId="211" xfId="1" applyFont="1" applyFill="1" applyBorder="1" applyAlignment="1" applyProtection="1"/>
    <xf numFmtId="43" fontId="14" fillId="0" borderId="212" xfId="1" applyFont="1" applyFill="1" applyBorder="1" applyAlignment="1" applyProtection="1"/>
    <xf numFmtId="43" fontId="14" fillId="0" borderId="213" xfId="1" applyFont="1" applyFill="1" applyBorder="1" applyAlignment="1" applyProtection="1"/>
    <xf numFmtId="43" fontId="14" fillId="0" borderId="14" xfId="1" applyFont="1" applyFill="1" applyBorder="1" applyAlignment="1" applyProtection="1"/>
    <xf numFmtId="43" fontId="15" fillId="0" borderId="80" xfId="1" applyFont="1" applyFill="1" applyBorder="1" applyAlignment="1" applyProtection="1"/>
    <xf numFmtId="43" fontId="15" fillId="0" borderId="148" xfId="1" applyFont="1" applyFill="1" applyBorder="1" applyAlignment="1" applyProtection="1"/>
    <xf numFmtId="0" fontId="15" fillId="0" borderId="214" xfId="0" applyFont="1" applyBorder="1"/>
    <xf numFmtId="0" fontId="15" fillId="0" borderId="80" xfId="0" applyFont="1" applyBorder="1"/>
    <xf numFmtId="0" fontId="15" fillId="0" borderId="211" xfId="0" applyFont="1" applyBorder="1"/>
    <xf numFmtId="43" fontId="15" fillId="0" borderId="196" xfId="1" applyFont="1" applyFill="1" applyBorder="1" applyAlignment="1" applyProtection="1"/>
    <xf numFmtId="43" fontId="15" fillId="0" borderId="205" xfId="1" applyFont="1" applyFill="1" applyBorder="1" applyAlignment="1" applyProtection="1"/>
    <xf numFmtId="43" fontId="15" fillId="0" borderId="203" xfId="1" applyFont="1" applyFill="1" applyBorder="1" applyAlignment="1" applyProtection="1"/>
    <xf numFmtId="166" fontId="15" fillId="0" borderId="36" xfId="1" applyNumberFormat="1" applyFont="1" applyFill="1" applyBorder="1" applyAlignment="1" applyProtection="1"/>
    <xf numFmtId="0" fontId="6" fillId="0" borderId="48" xfId="0" applyFont="1" applyBorder="1"/>
    <xf numFmtId="0" fontId="6" fillId="0" borderId="216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40" xfId="0" applyFont="1" applyBorder="1"/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28" xfId="0" applyFont="1" applyBorder="1"/>
    <xf numFmtId="43" fontId="3" fillId="0" borderId="30" xfId="1" applyFont="1" applyFill="1" applyBorder="1"/>
    <xf numFmtId="167" fontId="6" fillId="2" borderId="30" xfId="1" applyNumberFormat="1" applyFont="1" applyFill="1" applyBorder="1" applyAlignment="1" applyProtection="1"/>
    <xf numFmtId="167" fontId="6" fillId="3" borderId="30" xfId="1" applyNumberFormat="1" applyFont="1" applyFill="1" applyBorder="1" applyAlignment="1" applyProtection="1"/>
    <xf numFmtId="43" fontId="3" fillId="0" borderId="30" xfId="1" applyFont="1" applyFill="1" applyBorder="1" applyAlignment="1"/>
    <xf numFmtId="0" fontId="13" fillId="0" borderId="30" xfId="0" applyFont="1" applyBorder="1"/>
    <xf numFmtId="43" fontId="3" fillId="0" borderId="30" xfId="0" applyNumberFormat="1" applyFont="1" applyBorder="1"/>
    <xf numFmtId="167" fontId="6" fillId="2" borderId="35" xfId="1" applyNumberFormat="1" applyFont="1" applyFill="1" applyBorder="1" applyAlignment="1" applyProtection="1"/>
    <xf numFmtId="167" fontId="6" fillId="2" borderId="85" xfId="1" applyNumberFormat="1" applyFont="1" applyFill="1" applyBorder="1" applyAlignment="1" applyProtection="1"/>
    <xf numFmtId="43" fontId="3" fillId="0" borderId="33" xfId="1" applyFont="1" applyFill="1" applyBorder="1"/>
    <xf numFmtId="167" fontId="6" fillId="0" borderId="0" xfId="1" applyNumberFormat="1" applyFont="1" applyFill="1" applyBorder="1" applyAlignment="1" applyProtection="1"/>
    <xf numFmtId="0" fontId="26" fillId="0" borderId="0" xfId="0" applyFont="1"/>
    <xf numFmtId="0" fontId="27" fillId="0" borderId="0" xfId="0" applyFont="1"/>
    <xf numFmtId="0" fontId="26" fillId="0" borderId="44" xfId="0" applyFont="1" applyBorder="1"/>
    <xf numFmtId="0" fontId="27" fillId="0" borderId="48" xfId="0" applyFont="1" applyBorder="1" applyAlignment="1">
      <alignment horizontal="center"/>
    </xf>
    <xf numFmtId="0" fontId="26" fillId="0" borderId="46" xfId="0" applyFont="1" applyBorder="1"/>
    <xf numFmtId="0" fontId="26" fillId="0" borderId="77" xfId="0" applyFont="1" applyBorder="1"/>
    <xf numFmtId="0" fontId="26" fillId="0" borderId="215" xfId="0" applyFont="1" applyBorder="1"/>
    <xf numFmtId="0" fontId="27" fillId="0" borderId="46" xfId="0" applyFont="1" applyBorder="1"/>
    <xf numFmtId="0" fontId="26" fillId="0" borderId="217" xfId="0" applyFont="1" applyBorder="1"/>
    <xf numFmtId="0" fontId="26" fillId="0" borderId="40" xfId="0" applyFont="1" applyBorder="1" applyAlignment="1">
      <alignment horizontal="center"/>
    </xf>
    <xf numFmtId="0" fontId="26" fillId="0" borderId="45" xfId="0" applyFont="1" applyBorder="1" applyAlignment="1">
      <alignment horizontal="center"/>
    </xf>
    <xf numFmtId="0" fontId="26" fillId="0" borderId="77" xfId="0" applyFont="1" applyBorder="1" applyAlignment="1">
      <alignment horizontal="center"/>
    </xf>
    <xf numFmtId="0" fontId="26" fillId="0" borderId="49" xfId="0" applyFont="1" applyBorder="1" applyAlignment="1">
      <alignment horizontal="center"/>
    </xf>
    <xf numFmtId="0" fontId="26" fillId="0" borderId="215" xfId="0" applyFont="1" applyBorder="1" applyAlignment="1">
      <alignment horizontal="center"/>
    </xf>
    <xf numFmtId="0" fontId="26" fillId="0" borderId="97" xfId="0" applyFont="1" applyBorder="1"/>
    <xf numFmtId="0" fontId="28" fillId="0" borderId="97" xfId="0" applyFont="1" applyBorder="1"/>
    <xf numFmtId="0" fontId="28" fillId="0" borderId="220" xfId="0" applyFont="1" applyBorder="1"/>
    <xf numFmtId="0" fontId="26" fillId="0" borderId="220" xfId="0" applyFont="1" applyBorder="1"/>
    <xf numFmtId="0" fontId="26" fillId="0" borderId="221" xfId="0" applyFont="1" applyBorder="1"/>
    <xf numFmtId="0" fontId="26" fillId="0" borderId="30" xfId="0" applyFont="1" applyBorder="1"/>
    <xf numFmtId="0" fontId="28" fillId="0" borderId="30" xfId="0" applyFont="1" applyBorder="1"/>
    <xf numFmtId="164" fontId="28" fillId="0" borderId="33" xfId="0" applyNumberFormat="1" applyFont="1" applyBorder="1"/>
    <xf numFmtId="164" fontId="28" fillId="0" borderId="30" xfId="0" applyNumberFormat="1" applyFont="1" applyBorder="1"/>
    <xf numFmtId="43" fontId="28" fillId="0" borderId="30" xfId="1" applyFont="1" applyBorder="1"/>
    <xf numFmtId="167" fontId="0" fillId="2" borderId="31" xfId="0" applyNumberFormat="1" applyFill="1" applyBorder="1" applyAlignment="1">
      <alignment horizontal="right"/>
    </xf>
    <xf numFmtId="167" fontId="0" fillId="3" borderId="30" xfId="0" applyNumberFormat="1" applyFill="1" applyBorder="1" applyAlignment="1">
      <alignment horizontal="right"/>
    </xf>
    <xf numFmtId="167" fontId="0" fillId="0" borderId="31" xfId="0" applyNumberFormat="1" applyBorder="1" applyAlignment="1">
      <alignment horizontal="right"/>
    </xf>
    <xf numFmtId="167" fontId="0" fillId="2" borderId="30" xfId="0" applyNumberFormat="1" applyFill="1" applyBorder="1" applyAlignment="1">
      <alignment horizontal="right"/>
    </xf>
    <xf numFmtId="0" fontId="28" fillId="0" borderId="33" xfId="0" applyFont="1" applyBorder="1"/>
    <xf numFmtId="43" fontId="28" fillId="0" borderId="33" xfId="1" applyFont="1" applyBorder="1"/>
    <xf numFmtId="167" fontId="26" fillId="0" borderId="31" xfId="0" applyNumberFormat="1" applyFont="1" applyBorder="1" applyAlignment="1">
      <alignment horizontal="right"/>
    </xf>
    <xf numFmtId="167" fontId="26" fillId="0" borderId="30" xfId="0" applyNumberFormat="1" applyFont="1" applyBorder="1" applyAlignment="1">
      <alignment horizontal="right"/>
    </xf>
    <xf numFmtId="0" fontId="26" fillId="0" borderId="37" xfId="0" applyFont="1" applyBorder="1"/>
    <xf numFmtId="0" fontId="26" fillId="0" borderId="36" xfId="0" applyFont="1" applyBorder="1"/>
    <xf numFmtId="0" fontId="26" fillId="0" borderId="206" xfId="0" applyFont="1" applyBorder="1"/>
    <xf numFmtId="0" fontId="26" fillId="0" borderId="222" xfId="0" applyFont="1" applyBorder="1"/>
    <xf numFmtId="0" fontId="26" fillId="0" borderId="38" xfId="0" applyFont="1" applyBorder="1"/>
    <xf numFmtId="0" fontId="26" fillId="0" borderId="99" xfId="0" applyFont="1" applyBorder="1"/>
    <xf numFmtId="0" fontId="26" fillId="0" borderId="14" xfId="0" applyFont="1" applyBorder="1"/>
    <xf numFmtId="166" fontId="14" fillId="0" borderId="26" xfId="1" applyNumberFormat="1" applyFont="1" applyFill="1" applyBorder="1" applyAlignment="1" applyProtection="1"/>
    <xf numFmtId="166" fontId="14" fillId="0" borderId="26" xfId="1" applyNumberFormat="1" applyFont="1" applyFill="1" applyBorder="1"/>
    <xf numFmtId="0" fontId="14" fillId="0" borderId="26" xfId="0" applyFont="1" applyBorder="1"/>
    <xf numFmtId="166" fontId="14" fillId="0" borderId="40" xfId="1" applyNumberFormat="1" applyFont="1" applyFill="1" applyBorder="1"/>
    <xf numFmtId="166" fontId="14" fillId="0" borderId="26" xfId="1" applyNumberFormat="1" applyFont="1" applyFill="1" applyBorder="1" applyAlignment="1" applyProtection="1">
      <alignment horizontal="center" vertical="center"/>
    </xf>
    <xf numFmtId="3" fontId="14" fillId="0" borderId="0" xfId="1" applyNumberFormat="1" applyFont="1" applyFill="1" applyBorder="1"/>
    <xf numFmtId="3" fontId="14" fillId="0" borderId="26" xfId="1" applyNumberFormat="1" applyFont="1" applyFill="1" applyBorder="1"/>
    <xf numFmtId="166" fontId="14" fillId="0" borderId="0" xfId="1" applyNumberFormat="1" applyFont="1" applyFill="1" applyBorder="1" applyAlignment="1" applyProtection="1"/>
    <xf numFmtId="166" fontId="14" fillId="0" borderId="50" xfId="1" applyNumberFormat="1" applyFont="1" applyFill="1" applyBorder="1"/>
    <xf numFmtId="166" fontId="14" fillId="0" borderId="49" xfId="1" applyNumberFormat="1" applyFont="1" applyFill="1" applyBorder="1" applyAlignment="1" applyProtection="1"/>
    <xf numFmtId="166" fontId="29" fillId="0" borderId="26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14" fillId="0" borderId="26" xfId="0" applyNumberFormat="1" applyFont="1" applyBorder="1"/>
    <xf numFmtId="166" fontId="29" fillId="0" borderId="26" xfId="0" applyNumberFormat="1" applyFont="1" applyBorder="1"/>
    <xf numFmtId="1" fontId="14" fillId="0" borderId="26" xfId="1" applyNumberFormat="1" applyFont="1" applyBorder="1"/>
    <xf numFmtId="1" fontId="14" fillId="0" borderId="26" xfId="1" applyNumberFormat="1" applyFont="1" applyBorder="1" applyAlignment="1">
      <alignment horizontal="right"/>
    </xf>
    <xf numFmtId="166" fontId="14" fillId="0" borderId="58" xfId="1" applyNumberFormat="1" applyFont="1" applyFill="1" applyBorder="1" applyAlignment="1" applyProtection="1"/>
    <xf numFmtId="166" fontId="30" fillId="0" borderId="0" xfId="1" applyNumberFormat="1" applyFont="1" applyFill="1"/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6" xfId="0" applyFont="1" applyBorder="1"/>
    <xf numFmtId="0" fontId="6" fillId="0" borderId="37" xfId="0" applyFont="1" applyBorder="1"/>
    <xf numFmtId="0" fontId="13" fillId="0" borderId="40" xfId="0" applyFont="1" applyBorder="1"/>
    <xf numFmtId="43" fontId="13" fillId="0" borderId="41" xfId="1" applyFont="1" applyFill="1" applyBorder="1" applyAlignment="1" applyProtection="1"/>
    <xf numFmtId="43" fontId="13" fillId="0" borderId="14" xfId="1" applyFont="1" applyFill="1" applyBorder="1" applyAlignment="1" applyProtection="1"/>
    <xf numFmtId="43" fontId="13" fillId="0" borderId="42" xfId="1" applyFont="1" applyFill="1" applyBorder="1" applyAlignment="1" applyProtection="1"/>
    <xf numFmtId="0" fontId="14" fillId="0" borderId="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1" xfId="0" applyFont="1" applyBorder="1"/>
    <xf numFmtId="0" fontId="6" fillId="0" borderId="23" xfId="0" applyFont="1" applyBorder="1"/>
    <xf numFmtId="0" fontId="6" fillId="0" borderId="81" xfId="0" applyFont="1" applyBorder="1"/>
    <xf numFmtId="0" fontId="15" fillId="0" borderId="31" xfId="0" applyFont="1" applyBorder="1"/>
    <xf numFmtId="0" fontId="15" fillId="0" borderId="64" xfId="0" applyFont="1" applyBorder="1"/>
    <xf numFmtId="0" fontId="15" fillId="0" borderId="83" xfId="0" applyFont="1" applyBorder="1"/>
    <xf numFmtId="0" fontId="15" fillId="0" borderId="84" xfId="0" applyFont="1" applyBorder="1"/>
    <xf numFmtId="164" fontId="15" fillId="0" borderId="84" xfId="0" applyNumberFormat="1" applyFont="1" applyBorder="1"/>
    <xf numFmtId="0" fontId="15" fillId="0" borderId="85" xfId="0" applyFont="1" applyBorder="1"/>
    <xf numFmtId="0" fontId="15" fillId="0" borderId="38" xfId="0" applyFont="1" applyBorder="1"/>
    <xf numFmtId="0" fontId="15" fillId="0" borderId="8" xfId="0" applyFont="1" applyBorder="1"/>
    <xf numFmtId="164" fontId="15" fillId="0" borderId="8" xfId="0" applyNumberFormat="1" applyFont="1" applyBorder="1"/>
    <xf numFmtId="0" fontId="15" fillId="0" borderId="11" xfId="0" applyFont="1" applyBorder="1"/>
    <xf numFmtId="164" fontId="15" fillId="0" borderId="11" xfId="0" applyNumberFormat="1" applyFont="1" applyBorder="1"/>
    <xf numFmtId="0" fontId="14" fillId="0" borderId="84" xfId="0" applyFont="1" applyBorder="1"/>
    <xf numFmtId="0" fontId="15" fillId="0" borderId="90" xfId="0" applyFont="1" applyBorder="1"/>
    <xf numFmtId="0" fontId="15" fillId="0" borderId="91" xfId="0" applyFont="1" applyBorder="1"/>
    <xf numFmtId="0" fontId="15" fillId="0" borderId="92" xfId="0" applyFont="1" applyBorder="1"/>
    <xf numFmtId="0" fontId="13" fillId="0" borderId="25" xfId="0" applyFont="1" applyBorder="1"/>
    <xf numFmtId="164" fontId="13" fillId="0" borderId="13" xfId="0" applyNumberFormat="1" applyFont="1" applyBorder="1"/>
    <xf numFmtId="0" fontId="6" fillId="0" borderId="25" xfId="0" applyFont="1" applyBorder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3" fillId="0" borderId="4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43" fontId="1" fillId="0" borderId="0" xfId="1" applyFill="1" applyAlignment="1">
      <alignment vertical="center"/>
    </xf>
    <xf numFmtId="0" fontId="6" fillId="0" borderId="0" xfId="0" applyFont="1" applyAlignment="1">
      <alignment vertical="center"/>
    </xf>
    <xf numFmtId="164" fontId="15" fillId="0" borderId="28" xfId="0" applyNumberFormat="1" applyFont="1" applyBorder="1"/>
    <xf numFmtId="164" fontId="15" fillId="0" borderId="26" xfId="0" applyNumberFormat="1" applyFont="1" applyBorder="1"/>
    <xf numFmtId="4" fontId="15" fillId="0" borderId="0" xfId="0" applyNumberFormat="1" applyFont="1"/>
    <xf numFmtId="4" fontId="14" fillId="0" borderId="5" xfId="0" applyNumberFormat="1" applyFont="1" applyBorder="1"/>
    <xf numFmtId="4" fontId="15" fillId="0" borderId="63" xfId="0" applyNumberFormat="1" applyFont="1" applyBorder="1"/>
    <xf numFmtId="164" fontId="15" fillId="0" borderId="66" xfId="0" applyNumberFormat="1" applyFont="1" applyBorder="1"/>
    <xf numFmtId="0" fontId="14" fillId="0" borderId="27" xfId="0" applyFont="1" applyBorder="1"/>
    <xf numFmtId="4" fontId="15" fillId="0" borderId="69" xfId="0" applyNumberFormat="1" applyFont="1" applyBorder="1"/>
    <xf numFmtId="4" fontId="15" fillId="0" borderId="70" xfId="0" applyNumberFormat="1" applyFont="1" applyBorder="1"/>
    <xf numFmtId="4" fontId="14" fillId="0" borderId="73" xfId="0" applyNumberFormat="1" applyFont="1" applyBorder="1"/>
    <xf numFmtId="4" fontId="14" fillId="0" borderId="74" xfId="0" applyNumberFormat="1" applyFont="1" applyBorder="1"/>
    <xf numFmtId="4" fontId="6" fillId="0" borderId="0" xfId="0" applyNumberFormat="1" applyFont="1"/>
    <xf numFmtId="0" fontId="13" fillId="0" borderId="45" xfId="0" applyFont="1" applyBorder="1" applyAlignment="1">
      <alignment horizontal="center"/>
    </xf>
    <xf numFmtId="2" fontId="13" fillId="0" borderId="46" xfId="0" applyNumberFormat="1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2" fontId="15" fillId="0" borderId="0" xfId="0" applyNumberFormat="1" applyFont="1"/>
    <xf numFmtId="0" fontId="15" fillId="0" borderId="75" xfId="0" applyFont="1" applyBorder="1"/>
    <xf numFmtId="2" fontId="15" fillId="0" borderId="76" xfId="0" applyNumberFormat="1" applyFont="1" applyBorder="1"/>
    <xf numFmtId="2" fontId="13" fillId="0" borderId="77" xfId="0" applyNumberFormat="1" applyFont="1" applyBorder="1" applyAlignment="1">
      <alignment horizontal="center"/>
    </xf>
    <xf numFmtId="2" fontId="15" fillId="0" borderId="26" xfId="0" applyNumberFormat="1" applyFont="1" applyBorder="1"/>
    <xf numFmtId="4" fontId="15" fillId="0" borderId="14" xfId="0" applyNumberFormat="1" applyFont="1" applyBorder="1"/>
    <xf numFmtId="164" fontId="15" fillId="0" borderId="78" xfId="0" applyNumberFormat="1" applyFont="1" applyBorder="1"/>
    <xf numFmtId="0" fontId="14" fillId="0" borderId="45" xfId="0" applyFont="1" applyBorder="1" applyAlignment="1">
      <alignment horizontal="center"/>
    </xf>
    <xf numFmtId="2" fontId="14" fillId="0" borderId="46" xfId="0" applyNumberFormat="1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164" fontId="15" fillId="0" borderId="0" xfId="0" applyNumberFormat="1" applyFont="1"/>
    <xf numFmtId="164" fontId="15" fillId="0" borderId="75" xfId="0" applyNumberFormat="1" applyFont="1" applyBorder="1"/>
    <xf numFmtId="4" fontId="18" fillId="0" borderId="0" xfId="0" applyNumberFormat="1" applyFont="1"/>
    <xf numFmtId="164" fontId="18" fillId="0" borderId="0" xfId="0" applyNumberFormat="1" applyFont="1"/>
    <xf numFmtId="2" fontId="20" fillId="0" borderId="0" xfId="0" applyNumberFormat="1" applyFont="1"/>
    <xf numFmtId="0" fontId="16" fillId="0" borderId="58" xfId="0" applyFont="1" applyBorder="1"/>
    <xf numFmtId="0" fontId="15" fillId="0" borderId="79" xfId="0" applyFont="1" applyBorder="1"/>
    <xf numFmtId="164" fontId="15" fillId="0" borderId="80" xfId="0" applyNumberFormat="1" applyFont="1" applyBorder="1"/>
    <xf numFmtId="0" fontId="21" fillId="0" borderId="0" xfId="0" applyFont="1"/>
    <xf numFmtId="164" fontId="15" fillId="0" borderId="74" xfId="0" applyNumberFormat="1" applyFont="1" applyBorder="1"/>
    <xf numFmtId="0" fontId="13" fillId="0" borderId="100" xfId="0" applyFont="1" applyBorder="1" applyAlignment="1">
      <alignment horizontal="center" vertical="center"/>
    </xf>
    <xf numFmtId="0" fontId="15" fillId="0" borderId="101" xfId="0" applyFont="1" applyBorder="1"/>
    <xf numFmtId="164" fontId="15" fillId="0" borderId="27" xfId="0" applyNumberFormat="1" applyFont="1" applyBorder="1"/>
    <xf numFmtId="164" fontId="15" fillId="0" borderId="5" xfId="0" applyNumberFormat="1" applyFont="1" applyBorder="1"/>
    <xf numFmtId="0" fontId="15" fillId="0" borderId="0" xfId="0" applyFont="1" applyAlignment="1">
      <alignment horizontal="center"/>
    </xf>
    <xf numFmtId="43" fontId="15" fillId="0" borderId="5" xfId="1" applyFont="1" applyFill="1" applyBorder="1"/>
    <xf numFmtId="164" fontId="15" fillId="0" borderId="32" xfId="0" applyNumberFormat="1" applyFont="1" applyBorder="1"/>
    <xf numFmtId="166" fontId="6" fillId="0" borderId="33" xfId="1" applyNumberFormat="1" applyFont="1" applyFill="1" applyBorder="1"/>
    <xf numFmtId="43" fontId="15" fillId="0" borderId="82" xfId="1" applyFont="1" applyFill="1" applyBorder="1"/>
    <xf numFmtId="43" fontId="15" fillId="0" borderId="0" xfId="1" applyFont="1" applyFill="1"/>
    <xf numFmtId="0" fontId="15" fillId="0" borderId="102" xfId="0" applyFont="1" applyBorder="1"/>
    <xf numFmtId="43" fontId="15" fillId="0" borderId="50" xfId="1" applyFont="1" applyFill="1" applyBorder="1"/>
    <xf numFmtId="166" fontId="6" fillId="0" borderId="28" xfId="1" applyNumberFormat="1" applyFont="1" applyFill="1" applyBorder="1"/>
    <xf numFmtId="164" fontId="14" fillId="0" borderId="75" xfId="0" applyNumberFormat="1" applyFont="1" applyBorder="1"/>
    <xf numFmtId="164" fontId="14" fillId="0" borderId="98" xfId="0" applyNumberFormat="1" applyFont="1" applyBorder="1"/>
    <xf numFmtId="0" fontId="14" fillId="0" borderId="99" xfId="0" applyFont="1" applyBorder="1"/>
    <xf numFmtId="0" fontId="14" fillId="0" borderId="14" xfId="0" applyFont="1" applyBorder="1"/>
    <xf numFmtId="43" fontId="23" fillId="0" borderId="0" xfId="1" applyFont="1" applyFill="1"/>
    <xf numFmtId="0" fontId="24" fillId="0" borderId="0" xfId="0" applyFont="1"/>
    <xf numFmtId="0" fontId="6" fillId="0" borderId="101" xfId="0" applyFont="1" applyBorder="1"/>
    <xf numFmtId="164" fontId="14" fillId="0" borderId="103" xfId="0" applyNumberFormat="1" applyFont="1" applyBorder="1"/>
    <xf numFmtId="164" fontId="14" fillId="0" borderId="104" xfId="0" applyNumberFormat="1" applyFont="1" applyBorder="1"/>
    <xf numFmtId="164" fontId="15" fillId="0" borderId="106" xfId="0" applyNumberFormat="1" applyFont="1" applyBorder="1"/>
    <xf numFmtId="0" fontId="15" fillId="0" borderId="107" xfId="0" applyFont="1" applyBorder="1"/>
    <xf numFmtId="0" fontId="6" fillId="0" borderId="108" xfId="0" applyFont="1" applyBorder="1"/>
    <xf numFmtId="0" fontId="6" fillId="0" borderId="101" xfId="0" quotePrefix="1" applyFont="1" applyBorder="1"/>
    <xf numFmtId="0" fontId="6" fillId="0" borderId="88" xfId="0" applyFont="1" applyBorder="1" applyAlignment="1">
      <alignment horizontal="center"/>
    </xf>
    <xf numFmtId="0" fontId="15" fillId="0" borderId="109" xfId="0" applyFont="1" applyBorder="1"/>
    <xf numFmtId="0" fontId="15" fillId="0" borderId="110" xfId="0" applyFont="1" applyBorder="1"/>
    <xf numFmtId="0" fontId="15" fillId="0" borderId="110" xfId="0" applyFont="1" applyBorder="1" applyAlignment="1">
      <alignment horizontal="center"/>
    </xf>
    <xf numFmtId="164" fontId="14" fillId="0" borderId="111" xfId="0" applyNumberFormat="1" applyFont="1" applyBorder="1"/>
    <xf numFmtId="0" fontId="15" fillId="0" borderId="112" xfId="0" applyFont="1" applyBorder="1"/>
    <xf numFmtId="164" fontId="15" fillId="0" borderId="13" xfId="0" applyNumberFormat="1" applyFont="1" applyBorder="1"/>
    <xf numFmtId="0" fontId="15" fillId="0" borderId="113" xfId="0" applyFont="1" applyBorder="1"/>
    <xf numFmtId="0" fontId="14" fillId="0" borderId="114" xfId="0" applyFont="1" applyBorder="1"/>
    <xf numFmtId="0" fontId="15" fillId="0" borderId="114" xfId="0" applyFont="1" applyBorder="1"/>
    <xf numFmtId="0" fontId="15" fillId="0" borderId="115" xfId="0" applyFont="1" applyBorder="1"/>
    <xf numFmtId="43" fontId="15" fillId="0" borderId="114" xfId="1" applyFont="1" applyFill="1" applyBorder="1"/>
    <xf numFmtId="0" fontId="14" fillId="0" borderId="113" xfId="0" applyFont="1" applyBorder="1" applyAlignment="1">
      <alignment horizontal="center"/>
    </xf>
    <xf numFmtId="0" fontId="14" fillId="0" borderId="114" xfId="0" applyFont="1" applyBorder="1" applyAlignment="1">
      <alignment horizontal="center"/>
    </xf>
    <xf numFmtId="0" fontId="14" fillId="0" borderId="116" xfId="0" applyFont="1" applyBorder="1" applyAlignment="1">
      <alignment horizontal="center"/>
    </xf>
    <xf numFmtId="0" fontId="15" fillId="0" borderId="117" xfId="0" applyFont="1" applyBorder="1" applyAlignment="1">
      <alignment horizontal="center"/>
    </xf>
    <xf numFmtId="0" fontId="15" fillId="0" borderId="118" xfId="0" applyFont="1" applyBorder="1" applyAlignment="1">
      <alignment horizontal="center"/>
    </xf>
    <xf numFmtId="0" fontId="15" fillId="0" borderId="119" xfId="0" applyFont="1" applyBorder="1" applyAlignment="1">
      <alignment horizontal="center"/>
    </xf>
    <xf numFmtId="0" fontId="15" fillId="0" borderId="120" xfId="0" applyFont="1" applyBorder="1" applyAlignment="1">
      <alignment horizontal="center"/>
    </xf>
    <xf numFmtId="0" fontId="14" fillId="0" borderId="121" xfId="0" applyFont="1" applyBorder="1" applyAlignment="1">
      <alignment horizontal="center"/>
    </xf>
    <xf numFmtId="0" fontId="14" fillId="0" borderId="118" xfId="0" applyFont="1" applyBorder="1" applyAlignment="1">
      <alignment horizontal="center"/>
    </xf>
    <xf numFmtId="0" fontId="14" fillId="0" borderId="122" xfId="0" applyFont="1" applyBorder="1" applyAlignment="1">
      <alignment horizontal="center"/>
    </xf>
    <xf numFmtId="0" fontId="15" fillId="0" borderId="123" xfId="0" applyFont="1" applyBorder="1" applyAlignment="1">
      <alignment horizontal="center"/>
    </xf>
    <xf numFmtId="43" fontId="15" fillId="0" borderId="117" xfId="1" applyFont="1" applyFill="1" applyBorder="1" applyAlignment="1">
      <alignment horizontal="center"/>
    </xf>
    <xf numFmtId="0" fontId="15" fillId="0" borderId="124" xfId="0" applyFont="1" applyBorder="1" applyAlignment="1">
      <alignment horizontal="center"/>
    </xf>
    <xf numFmtId="0" fontId="14" fillId="0" borderId="117" xfId="0" applyFont="1" applyBorder="1" applyAlignment="1">
      <alignment horizontal="center"/>
    </xf>
    <xf numFmtId="0" fontId="14" fillId="0" borderId="124" xfId="0" applyFont="1" applyBorder="1" applyAlignment="1">
      <alignment horizontal="center"/>
    </xf>
    <xf numFmtId="0" fontId="15" fillId="0" borderId="1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15" fillId="0" borderId="126" xfId="0" applyFont="1" applyBorder="1" applyAlignment="1">
      <alignment horizontal="center"/>
    </xf>
    <xf numFmtId="43" fontId="15" fillId="0" borderId="125" xfId="1" applyFont="1" applyFill="1" applyBorder="1" applyAlignment="1">
      <alignment horizontal="center"/>
    </xf>
    <xf numFmtId="0" fontId="15" fillId="0" borderId="127" xfId="0" applyFont="1" applyBorder="1" applyAlignment="1">
      <alignment horizontal="center"/>
    </xf>
    <xf numFmtId="0" fontId="14" fillId="0" borderId="1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127" xfId="0" applyFont="1" applyBorder="1" applyAlignment="1">
      <alignment horizontal="center"/>
    </xf>
    <xf numFmtId="0" fontId="15" fillId="0" borderId="128" xfId="0" applyFont="1" applyBorder="1"/>
    <xf numFmtId="0" fontId="15" fillId="0" borderId="129" xfId="0" applyFont="1" applyBorder="1"/>
    <xf numFmtId="0" fontId="15" fillId="0" borderId="130" xfId="0" applyFont="1" applyBorder="1"/>
    <xf numFmtId="0" fontId="15" fillId="0" borderId="131" xfId="0" applyFont="1" applyBorder="1"/>
    <xf numFmtId="0" fontId="15" fillId="0" borderId="132" xfId="0" applyFont="1" applyBorder="1"/>
    <xf numFmtId="0" fontId="15" fillId="0" borderId="133" xfId="0" applyFont="1" applyBorder="1"/>
    <xf numFmtId="0" fontId="15" fillId="0" borderId="134" xfId="0" applyFont="1" applyBorder="1"/>
    <xf numFmtId="43" fontId="15" fillId="0" borderId="128" xfId="1" applyFont="1" applyFill="1" applyBorder="1"/>
    <xf numFmtId="0" fontId="15" fillId="0" borderId="135" xfId="0" applyFont="1" applyBorder="1"/>
    <xf numFmtId="0" fontId="14" fillId="0" borderId="128" xfId="0" applyFont="1" applyBorder="1" applyAlignment="1">
      <alignment horizontal="center"/>
    </xf>
    <xf numFmtId="0" fontId="14" fillId="0" borderId="129" xfId="0" applyFont="1" applyBorder="1" applyAlignment="1">
      <alignment horizontal="center"/>
    </xf>
    <xf numFmtId="0" fontId="14" fillId="0" borderId="135" xfId="0" applyFont="1" applyBorder="1" applyAlignment="1">
      <alignment horizontal="center"/>
    </xf>
    <xf numFmtId="0" fontId="14" fillId="0" borderId="136" xfId="0" applyFont="1" applyBorder="1"/>
    <xf numFmtId="0" fontId="15" fillId="0" borderId="136" xfId="0" applyFont="1" applyBorder="1"/>
    <xf numFmtId="43" fontId="15" fillId="0" borderId="136" xfId="1" applyFont="1" applyFill="1" applyBorder="1"/>
    <xf numFmtId="0" fontId="15" fillId="0" borderId="137" xfId="0" applyFont="1" applyBorder="1"/>
    <xf numFmtId="0" fontId="15" fillId="0" borderId="138" xfId="0" applyFont="1" applyBorder="1"/>
    <xf numFmtId="167" fontId="15" fillId="0" borderId="141" xfId="0" applyNumberFormat="1" applyFont="1" applyBorder="1" applyAlignment="1">
      <alignment horizontal="right"/>
    </xf>
    <xf numFmtId="164" fontId="15" fillId="0" borderId="6" xfId="0" applyNumberFormat="1" applyFont="1" applyBorder="1"/>
    <xf numFmtId="0" fontId="14" fillId="0" borderId="8" xfId="0" applyFont="1" applyBorder="1"/>
    <xf numFmtId="4" fontId="15" fillId="0" borderId="8" xfId="0" applyNumberFormat="1" applyFont="1" applyBorder="1"/>
    <xf numFmtId="0" fontId="15" fillId="0" borderId="68" xfId="0" applyFont="1" applyBorder="1"/>
    <xf numFmtId="164" fontId="15" fillId="0" borderId="68" xfId="0" applyNumberFormat="1" applyFont="1" applyBorder="1"/>
    <xf numFmtId="0" fontId="15" fillId="0" borderId="36" xfId="0" applyFont="1" applyBorder="1"/>
    <xf numFmtId="43" fontId="15" fillId="0" borderId="102" xfId="1" applyFont="1" applyFill="1" applyBorder="1"/>
    <xf numFmtId="0" fontId="6" fillId="0" borderId="72" xfId="0" applyFont="1" applyBorder="1"/>
    <xf numFmtId="0" fontId="6" fillId="0" borderId="143" xfId="0" applyFont="1" applyBorder="1"/>
    <xf numFmtId="0" fontId="6" fillId="0" borderId="83" xfId="0" applyFont="1" applyBorder="1"/>
    <xf numFmtId="0" fontId="6" fillId="0" borderId="144" xfId="0" applyFont="1" applyBorder="1" applyAlignment="1">
      <alignment horizontal="right"/>
    </xf>
    <xf numFmtId="0" fontId="13" fillId="0" borderId="2" xfId="0" applyFont="1" applyBorder="1"/>
    <xf numFmtId="164" fontId="13" fillId="0" borderId="146" xfId="0" applyNumberFormat="1" applyFont="1" applyBorder="1"/>
    <xf numFmtId="43" fontId="6" fillId="0" borderId="0" xfId="1" applyFont="1" applyFill="1" applyBorder="1"/>
    <xf numFmtId="164" fontId="13" fillId="0" borderId="147" xfId="0" applyNumberFormat="1" applyFont="1" applyBorder="1"/>
    <xf numFmtId="164" fontId="13" fillId="0" borderId="148" xfId="0" applyNumberFormat="1" applyFont="1" applyBorder="1"/>
    <xf numFmtId="164" fontId="13" fillId="0" borderId="149" xfId="0" applyNumberFormat="1" applyFont="1" applyBorder="1"/>
    <xf numFmtId="164" fontId="13" fillId="0" borderId="145" xfId="0" applyNumberFormat="1" applyFont="1" applyBorder="1"/>
    <xf numFmtId="164" fontId="13" fillId="0" borderId="218" xfId="0" applyNumberFormat="1" applyFont="1" applyBorder="1"/>
    <xf numFmtId="164" fontId="13" fillId="0" borderId="76" xfId="0" applyNumberFormat="1" applyFont="1" applyBorder="1"/>
    <xf numFmtId="43" fontId="13" fillId="0" borderId="219" xfId="1" applyFont="1" applyFill="1" applyBorder="1" applyAlignment="1" applyProtection="1"/>
    <xf numFmtId="43" fontId="13" fillId="0" borderId="1" xfId="1" applyFont="1" applyFill="1" applyBorder="1" applyAlignment="1" applyProtection="1"/>
    <xf numFmtId="43" fontId="13" fillId="0" borderId="47" xfId="1" applyFont="1" applyFill="1" applyBorder="1" applyAlignment="1" applyProtection="1"/>
    <xf numFmtId="164" fontId="14" fillId="0" borderId="80" xfId="0" applyNumberFormat="1" applyFont="1" applyBorder="1"/>
    <xf numFmtId="43" fontId="26" fillId="0" borderId="0" xfId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3" fontId="5" fillId="0" borderId="1" xfId="1" applyFont="1" applyFill="1" applyBorder="1" applyAlignment="1">
      <alignment horizontal="left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18" xfId="1" applyFont="1" applyFill="1" applyBorder="1" applyAlignment="1">
      <alignment horizontal="center"/>
    </xf>
    <xf numFmtId="43" fontId="5" fillId="0" borderId="19" xfId="1" applyFont="1" applyFill="1" applyBorder="1" applyAlignment="1">
      <alignment horizontal="center"/>
    </xf>
    <xf numFmtId="43" fontId="5" fillId="0" borderId="20" xfId="1" applyFont="1" applyFill="1" applyBorder="1" applyAlignment="1">
      <alignment horizontal="center"/>
    </xf>
    <xf numFmtId="43" fontId="5" fillId="0" borderId="23" xfId="1" applyFont="1" applyFill="1" applyBorder="1" applyAlignment="1">
      <alignment horizontal="center" vertical="center"/>
    </xf>
    <xf numFmtId="43" fontId="5" fillId="0" borderId="25" xfId="1" applyFont="1" applyFill="1" applyBorder="1" applyAlignment="1">
      <alignment horizontal="center" vertical="center"/>
    </xf>
    <xf numFmtId="0" fontId="13" fillId="0" borderId="4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3" fillId="0" borderId="120" xfId="0" applyFont="1" applyBorder="1" applyAlignment="1">
      <alignment horizontal="center" vertical="center"/>
    </xf>
    <xf numFmtId="0" fontId="13" fillId="0" borderId="150" xfId="0" applyFont="1" applyBorder="1" applyAlignment="1">
      <alignment horizontal="center" vertical="center"/>
    </xf>
    <xf numFmtId="0" fontId="13" fillId="0" borderId="151" xfId="0" applyFont="1" applyBorder="1" applyAlignment="1">
      <alignment horizontal="center" vertical="center"/>
    </xf>
    <xf numFmtId="0" fontId="13" fillId="0" borderId="124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/>
    </xf>
    <xf numFmtId="0" fontId="13" fillId="0" borderId="129" xfId="0" applyFont="1" applyBorder="1" applyAlignment="1">
      <alignment horizontal="center" vertical="center"/>
    </xf>
    <xf numFmtId="0" fontId="13" fillId="0" borderId="169" xfId="0" applyFont="1" applyBorder="1" applyAlignment="1">
      <alignment horizontal="center" vertical="center"/>
    </xf>
    <xf numFmtId="0" fontId="13" fillId="0" borderId="171" xfId="0" applyFont="1" applyBorder="1" applyAlignment="1">
      <alignment horizontal="center" vertical="center"/>
    </xf>
    <xf numFmtId="0" fontId="13" fillId="0" borderId="168" xfId="0" applyFont="1" applyBorder="1" applyAlignment="1">
      <alignment horizontal="center" vertical="center"/>
    </xf>
    <xf numFmtId="0" fontId="13" fillId="0" borderId="17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90" xfId="0" applyFont="1" applyBorder="1" applyAlignment="1">
      <alignment horizontal="center" vertical="center"/>
    </xf>
    <xf numFmtId="0" fontId="13" fillId="0" borderId="185" xfId="0" applyFont="1" applyBorder="1" applyAlignment="1">
      <alignment horizontal="center" vertical="center"/>
    </xf>
    <xf numFmtId="0" fontId="13" fillId="0" borderId="188" xfId="0" applyFont="1" applyBorder="1" applyAlignment="1">
      <alignment horizontal="center" vertical="center"/>
    </xf>
    <xf numFmtId="0" fontId="13" fillId="0" borderId="192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181" xfId="0" applyFont="1" applyBorder="1" applyAlignment="1">
      <alignment horizontal="center" vertical="center"/>
    </xf>
    <xf numFmtId="0" fontId="13" fillId="0" borderId="182" xfId="0" applyFont="1" applyBorder="1" applyAlignment="1">
      <alignment horizontal="center" vertical="center"/>
    </xf>
    <xf numFmtId="0" fontId="13" fillId="0" borderId="183" xfId="0" applyFont="1" applyBorder="1" applyAlignment="1">
      <alignment horizontal="center" vertical="center"/>
    </xf>
    <xf numFmtId="0" fontId="13" fillId="0" borderId="184" xfId="0" applyFont="1" applyBorder="1" applyAlignment="1">
      <alignment horizontal="center" vertical="center"/>
    </xf>
    <xf numFmtId="0" fontId="13" fillId="0" borderId="187" xfId="0" applyFont="1" applyBorder="1" applyAlignment="1">
      <alignment horizontal="center" vertical="center"/>
    </xf>
    <xf numFmtId="0" fontId="13" fillId="0" borderId="189" xfId="0" applyFont="1" applyBorder="1" applyAlignment="1">
      <alignment horizontal="center" vertical="center"/>
    </xf>
    <xf numFmtId="0" fontId="13" fillId="0" borderId="215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217" xfId="0" applyBorder="1" applyAlignment="1">
      <alignment horizontal="center"/>
    </xf>
    <xf numFmtId="0" fontId="6" fillId="2" borderId="30" xfId="1" applyNumberFormat="1" applyFont="1" applyFill="1" applyBorder="1" applyAlignment="1" applyProtection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99FF"/>
      <color rgb="FFFF66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06;&#3634;&#3610;&#3633;&#3609;&#3650;&#3619;&#3588;&#3607;&#3619;&#3623;&#3591;&#3629;&#3585;/&#3626;&#3606;&#3634;&#3610;&#3633;&#3609;&#3650;&#3619;&#3588;&#3607;&#3619;&#3623;&#3591;&#3629;&#3585;%20&#3605;&#3634;&#3619;&#3634;&#3591;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ccit\Downloads\&#3605;&#3657;&#3609;&#3607;&#3640;&#3609;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 1"/>
      <sheetName val="table1"/>
      <sheetName val="รายงานต้นทุนตามแหล่งเงิน"/>
      <sheetName val="รายการที่ตัดออก"/>
      <sheetName val="GF"/>
      <sheetName val="NEW GF"/>
      <sheetName val="รวม GF "/>
      <sheetName val="Sheet2"/>
    </sheetNames>
    <sheetDataSet>
      <sheetData sheetId="0">
        <row r="24">
          <cell r="C24">
            <v>258516123.53</v>
          </cell>
        </row>
        <row r="25">
          <cell r="C25">
            <v>9739214.4000000004</v>
          </cell>
        </row>
        <row r="26">
          <cell r="C26">
            <v>37247250.201888643</v>
          </cell>
        </row>
      </sheetData>
      <sheetData sheetId="1">
        <row r="2">
          <cell r="B2">
            <v>26106838.300000001</v>
          </cell>
          <cell r="C2">
            <v>181803975.92000002</v>
          </cell>
          <cell r="D2">
            <v>1446260.25</v>
          </cell>
        </row>
        <row r="3">
          <cell r="B3">
            <v>2881404.79</v>
          </cell>
          <cell r="C3">
            <v>11137529.109999999</v>
          </cell>
        </row>
        <row r="4">
          <cell r="B4">
            <v>165609.79999999999</v>
          </cell>
          <cell r="C4">
            <v>66213.67</v>
          </cell>
        </row>
        <row r="6">
          <cell r="B6">
            <v>25437217.979999997</v>
          </cell>
          <cell r="C6">
            <v>142610956.34999999</v>
          </cell>
          <cell r="D6">
            <v>0</v>
          </cell>
        </row>
        <row r="7">
          <cell r="D7">
            <v>6706000</v>
          </cell>
        </row>
        <row r="8">
          <cell r="C8">
            <v>-3707234.45</v>
          </cell>
        </row>
        <row r="9">
          <cell r="C9">
            <v>10233.19</v>
          </cell>
        </row>
        <row r="10">
          <cell r="C10">
            <v>1507215</v>
          </cell>
        </row>
      </sheetData>
      <sheetData sheetId="2">
        <row r="18">
          <cell r="H18">
            <v>8596840.2200000007</v>
          </cell>
          <cell r="I18">
            <v>802528970.35000014</v>
          </cell>
        </row>
        <row r="21">
          <cell r="H21">
            <v>210932.93</v>
          </cell>
          <cell r="I21">
            <v>61623365.880000003</v>
          </cell>
        </row>
        <row r="24">
          <cell r="H24">
            <v>5504390.2000000002</v>
          </cell>
          <cell r="I24">
            <v>27976267.97000001</v>
          </cell>
        </row>
      </sheetData>
      <sheetData sheetId="3"/>
      <sheetData sheetId="4"/>
      <sheetData sheetId="5"/>
      <sheetData sheetId="6">
        <row r="7979">
          <cell r="G7979">
            <v>3110509796.1000037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 12"/>
      <sheetName val="ตาราง  11"/>
      <sheetName val="ตาราง 10"/>
      <sheetName val="ตาราง 9"/>
      <sheetName val="ตาราง 8"/>
      <sheetName val="ตาราง 7"/>
      <sheetName val="ตาราง 6"/>
      <sheetName val="ตาราง 5"/>
      <sheetName val="ตาราง 4"/>
      <sheetName val="3.2"/>
      <sheetName val="3.1"/>
      <sheetName val="ตาราง 3"/>
      <sheetName val="ตาราง 2"/>
      <sheetName val="ตาราง 1.1"/>
      <sheetName val="ตารางที่ 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E3" t="str">
            <v>1. ให้บริการตรวจรักษาที่ OPD ศัลยกรรม</v>
          </cell>
        </row>
        <row r="4">
          <cell r="E4" t="str">
            <v>2. การผ่าตัดหัวใจ</v>
          </cell>
        </row>
        <row r="5">
          <cell r="E5" t="str">
            <v>3. การผ่าตัดปอด</v>
          </cell>
        </row>
        <row r="6">
          <cell r="E6" t="str">
            <v>4. การผ่าตัดเล็ก</v>
          </cell>
        </row>
        <row r="8">
          <cell r="E8" t="str">
            <v>1. การบริการระงับความรู้สึกของผู้ป่วยที่เข้ารับการผ่าตัดหัวใจ</v>
          </cell>
        </row>
        <row r="9">
          <cell r="E9" t="str">
            <v>2.การบริการระงับความรู้สึกของผู้ป่วยที่เข้ารับการผ่าตัดปอด</v>
          </cell>
        </row>
        <row r="11">
          <cell r="E11" t="str">
            <v>1. การส่องกล้องตรวจหลอดลมและตรวจเยื่อหุ้มปอด</v>
          </cell>
        </row>
        <row r="12">
          <cell r="E12" t="str">
            <v>2. การเจาะน้ำและการใส่ท่อระบาย</v>
          </cell>
        </row>
        <row r="13">
          <cell r="E13" t="str">
            <v>3. การใส่ท่อค้ำยันในหลอดลม</v>
          </cell>
        </row>
        <row r="14">
          <cell r="E14" t="str">
            <v>4. การจี้ด้วยความเย็นในหลอดลม</v>
          </cell>
        </row>
        <row r="20">
          <cell r="E20" t="str">
            <v>1. การให้บริการเอกซเรย์ทั่วไปกลุ่มงานรังสีวิทยา</v>
          </cell>
        </row>
        <row r="21">
          <cell r="E21" t="str">
            <v>2. การให้บริการตรวจพิเศษทางรังสีเอกซเรย์คอมพิวเตอร์</v>
          </cell>
        </row>
        <row r="22">
          <cell r="E22" t="str">
            <v>3. การให้บริการตรวจพิเศษ FNA</v>
          </cell>
        </row>
        <row r="23">
          <cell r="E23" t="str">
            <v>4. การให้บริการตรวจพิเศษอัลตร้าซาวด์</v>
          </cell>
        </row>
        <row r="32">
          <cell r="E32" t="str">
            <v>1. การดูแลผู้ป่วยก่อนและหลังผ่าตัด</v>
          </cell>
        </row>
        <row r="33">
          <cell r="E33" t="str">
            <v>2. การลดปวดด้วยแผ่นประคบร้อน+พาราฟินแวกซ์</v>
          </cell>
        </row>
        <row r="34">
          <cell r="E34" t="str">
            <v>3. การฟื้นฟูสมรรถภาพร่างกายผู้ป่วยโรคหัวใจและปอด</v>
          </cell>
        </row>
        <row r="35">
          <cell r="E35" t="str">
            <v>4. การรักษาโดยการใช้คลื่นกระตุ้นไฟฟ้า</v>
          </cell>
        </row>
        <row r="37">
          <cell r="E37" t="str">
            <v>1. ตรวจฟัน</v>
          </cell>
        </row>
        <row r="38">
          <cell r="E38" t="str">
            <v>2. X-ray ฟัน</v>
          </cell>
        </row>
        <row r="39">
          <cell r="E39" t="str">
            <v>3. การอุดฟัน</v>
          </cell>
        </row>
        <row r="40">
          <cell r="E40" t="str">
            <v>4. การรักษารากฟัน</v>
          </cell>
        </row>
        <row r="41">
          <cell r="E41" t="str">
            <v>5. การถอนฟัน</v>
          </cell>
        </row>
        <row r="42">
          <cell r="E42" t="str">
            <v>6. การผ่าฟันคุด</v>
          </cell>
        </row>
        <row r="43">
          <cell r="E43" t="str">
            <v>7. การตัดแต่งกระดูก</v>
          </cell>
        </row>
        <row r="44">
          <cell r="E44" t="str">
            <v>8. การขูดหินปูน</v>
          </cell>
        </row>
        <row r="45">
          <cell r="E45" t="str">
            <v>9. การเกลารากฟัน</v>
          </cell>
        </row>
        <row r="46">
          <cell r="E46" t="str">
            <v>10. การเคลือบฟลูออไรด์</v>
          </cell>
        </row>
        <row r="47">
          <cell r="E47" t="str">
            <v>11. การเคลือบหลุมร่องฟัน</v>
          </cell>
        </row>
        <row r="48">
          <cell r="E48" t="str">
            <v>12. การทำฟันเทียม</v>
          </cell>
        </row>
        <row r="63">
          <cell r="E63" t="str">
            <v>1. งานวิจัย</v>
          </cell>
        </row>
        <row r="70">
          <cell r="E70" t="str">
            <v>1. การพยาบาลเฉพาะทางสาขาการพยาบาลโรคหัวใจและหลอดเลือด</v>
          </cell>
        </row>
        <row r="71">
          <cell r="E71" t="str">
            <v>2.การอ่านภาพรังสีทรวงอกที่จำเป็นสำหรับพยาบาล</v>
          </cell>
        </row>
        <row r="72">
          <cell r="E72" t="str">
            <v>3.การแปรผลคลื่นไฟฟ้าหัวใจ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C7BA-73C1-4A96-9937-DFA80FEBC465}">
  <sheetPr>
    <pageSetUpPr fitToPage="1"/>
  </sheetPr>
  <dimension ref="A1:IV40"/>
  <sheetViews>
    <sheetView topLeftCell="A7" workbookViewId="0">
      <selection sqref="A1:F37"/>
    </sheetView>
  </sheetViews>
  <sheetFormatPr defaultRowHeight="21"/>
  <cols>
    <col min="1" max="1" width="10.140625" style="2" bestFit="1" customWidth="1"/>
    <col min="2" max="2" width="46.5703125" style="2" bestFit="1" customWidth="1"/>
    <col min="3" max="3" width="18.7109375" style="2" customWidth="1"/>
    <col min="4" max="4" width="19.42578125" style="2" customWidth="1"/>
    <col min="5" max="5" width="17.7109375" style="2" customWidth="1"/>
    <col min="6" max="6" width="19" style="2" customWidth="1"/>
    <col min="7" max="8" width="9.140625" style="1"/>
    <col min="9" max="256" width="9.140625" style="2"/>
    <col min="257" max="257" width="10.140625" style="2" bestFit="1" customWidth="1"/>
    <col min="258" max="258" width="46.5703125" style="2" bestFit="1" customWidth="1"/>
    <col min="259" max="259" width="18.7109375" style="2" customWidth="1"/>
    <col min="260" max="260" width="19.42578125" style="2" customWidth="1"/>
    <col min="261" max="261" width="17.7109375" style="2" customWidth="1"/>
    <col min="262" max="262" width="19" style="2" customWidth="1"/>
    <col min="263" max="512" width="9.140625" style="2"/>
    <col min="513" max="513" width="10.140625" style="2" bestFit="1" customWidth="1"/>
    <col min="514" max="514" width="46.5703125" style="2" bestFit="1" customWidth="1"/>
    <col min="515" max="515" width="18.7109375" style="2" customWidth="1"/>
    <col min="516" max="516" width="19.42578125" style="2" customWidth="1"/>
    <col min="517" max="517" width="17.7109375" style="2" customWidth="1"/>
    <col min="518" max="518" width="19" style="2" customWidth="1"/>
    <col min="519" max="768" width="9.140625" style="2"/>
    <col min="769" max="769" width="10.140625" style="2" bestFit="1" customWidth="1"/>
    <col min="770" max="770" width="46.5703125" style="2" bestFit="1" customWidth="1"/>
    <col min="771" max="771" width="18.7109375" style="2" customWidth="1"/>
    <col min="772" max="772" width="19.42578125" style="2" customWidth="1"/>
    <col min="773" max="773" width="17.7109375" style="2" customWidth="1"/>
    <col min="774" max="774" width="19" style="2" customWidth="1"/>
    <col min="775" max="1024" width="9.140625" style="2"/>
    <col min="1025" max="1025" width="10.140625" style="2" bestFit="1" customWidth="1"/>
    <col min="1026" max="1026" width="46.5703125" style="2" bestFit="1" customWidth="1"/>
    <col min="1027" max="1027" width="18.7109375" style="2" customWidth="1"/>
    <col min="1028" max="1028" width="19.42578125" style="2" customWidth="1"/>
    <col min="1029" max="1029" width="17.7109375" style="2" customWidth="1"/>
    <col min="1030" max="1030" width="19" style="2" customWidth="1"/>
    <col min="1031" max="1280" width="9.140625" style="2"/>
    <col min="1281" max="1281" width="10.140625" style="2" bestFit="1" customWidth="1"/>
    <col min="1282" max="1282" width="46.5703125" style="2" bestFit="1" customWidth="1"/>
    <col min="1283" max="1283" width="18.7109375" style="2" customWidth="1"/>
    <col min="1284" max="1284" width="19.42578125" style="2" customWidth="1"/>
    <col min="1285" max="1285" width="17.7109375" style="2" customWidth="1"/>
    <col min="1286" max="1286" width="19" style="2" customWidth="1"/>
    <col min="1287" max="1536" width="9.140625" style="2"/>
    <col min="1537" max="1537" width="10.140625" style="2" bestFit="1" customWidth="1"/>
    <col min="1538" max="1538" width="46.5703125" style="2" bestFit="1" customWidth="1"/>
    <col min="1539" max="1539" width="18.7109375" style="2" customWidth="1"/>
    <col min="1540" max="1540" width="19.42578125" style="2" customWidth="1"/>
    <col min="1541" max="1541" width="17.7109375" style="2" customWidth="1"/>
    <col min="1542" max="1542" width="19" style="2" customWidth="1"/>
    <col min="1543" max="1792" width="9.140625" style="2"/>
    <col min="1793" max="1793" width="10.140625" style="2" bestFit="1" customWidth="1"/>
    <col min="1794" max="1794" width="46.5703125" style="2" bestFit="1" customWidth="1"/>
    <col min="1795" max="1795" width="18.7109375" style="2" customWidth="1"/>
    <col min="1796" max="1796" width="19.42578125" style="2" customWidth="1"/>
    <col min="1797" max="1797" width="17.7109375" style="2" customWidth="1"/>
    <col min="1798" max="1798" width="19" style="2" customWidth="1"/>
    <col min="1799" max="2048" width="9.140625" style="2"/>
    <col min="2049" max="2049" width="10.140625" style="2" bestFit="1" customWidth="1"/>
    <col min="2050" max="2050" width="46.5703125" style="2" bestFit="1" customWidth="1"/>
    <col min="2051" max="2051" width="18.7109375" style="2" customWidth="1"/>
    <col min="2052" max="2052" width="19.42578125" style="2" customWidth="1"/>
    <col min="2053" max="2053" width="17.7109375" style="2" customWidth="1"/>
    <col min="2054" max="2054" width="19" style="2" customWidth="1"/>
    <col min="2055" max="2304" width="9.140625" style="2"/>
    <col min="2305" max="2305" width="10.140625" style="2" bestFit="1" customWidth="1"/>
    <col min="2306" max="2306" width="46.5703125" style="2" bestFit="1" customWidth="1"/>
    <col min="2307" max="2307" width="18.7109375" style="2" customWidth="1"/>
    <col min="2308" max="2308" width="19.42578125" style="2" customWidth="1"/>
    <col min="2309" max="2309" width="17.7109375" style="2" customWidth="1"/>
    <col min="2310" max="2310" width="19" style="2" customWidth="1"/>
    <col min="2311" max="2560" width="9.140625" style="2"/>
    <col min="2561" max="2561" width="10.140625" style="2" bestFit="1" customWidth="1"/>
    <col min="2562" max="2562" width="46.5703125" style="2" bestFit="1" customWidth="1"/>
    <col min="2563" max="2563" width="18.7109375" style="2" customWidth="1"/>
    <col min="2564" max="2564" width="19.42578125" style="2" customWidth="1"/>
    <col min="2565" max="2565" width="17.7109375" style="2" customWidth="1"/>
    <col min="2566" max="2566" width="19" style="2" customWidth="1"/>
    <col min="2567" max="2816" width="9.140625" style="2"/>
    <col min="2817" max="2817" width="10.140625" style="2" bestFit="1" customWidth="1"/>
    <col min="2818" max="2818" width="46.5703125" style="2" bestFit="1" customWidth="1"/>
    <col min="2819" max="2819" width="18.7109375" style="2" customWidth="1"/>
    <col min="2820" max="2820" width="19.42578125" style="2" customWidth="1"/>
    <col min="2821" max="2821" width="17.7109375" style="2" customWidth="1"/>
    <col min="2822" max="2822" width="19" style="2" customWidth="1"/>
    <col min="2823" max="3072" width="9.140625" style="2"/>
    <col min="3073" max="3073" width="10.140625" style="2" bestFit="1" customWidth="1"/>
    <col min="3074" max="3074" width="46.5703125" style="2" bestFit="1" customWidth="1"/>
    <col min="3075" max="3075" width="18.7109375" style="2" customWidth="1"/>
    <col min="3076" max="3076" width="19.42578125" style="2" customWidth="1"/>
    <col min="3077" max="3077" width="17.7109375" style="2" customWidth="1"/>
    <col min="3078" max="3078" width="19" style="2" customWidth="1"/>
    <col min="3079" max="3328" width="9.140625" style="2"/>
    <col min="3329" max="3329" width="10.140625" style="2" bestFit="1" customWidth="1"/>
    <col min="3330" max="3330" width="46.5703125" style="2" bestFit="1" customWidth="1"/>
    <col min="3331" max="3331" width="18.7109375" style="2" customWidth="1"/>
    <col min="3332" max="3332" width="19.42578125" style="2" customWidth="1"/>
    <col min="3333" max="3333" width="17.7109375" style="2" customWidth="1"/>
    <col min="3334" max="3334" width="19" style="2" customWidth="1"/>
    <col min="3335" max="3584" width="9.140625" style="2"/>
    <col min="3585" max="3585" width="10.140625" style="2" bestFit="1" customWidth="1"/>
    <col min="3586" max="3586" width="46.5703125" style="2" bestFit="1" customWidth="1"/>
    <col min="3587" max="3587" width="18.7109375" style="2" customWidth="1"/>
    <col min="3588" max="3588" width="19.42578125" style="2" customWidth="1"/>
    <col min="3589" max="3589" width="17.7109375" style="2" customWidth="1"/>
    <col min="3590" max="3590" width="19" style="2" customWidth="1"/>
    <col min="3591" max="3840" width="9.140625" style="2"/>
    <col min="3841" max="3841" width="10.140625" style="2" bestFit="1" customWidth="1"/>
    <col min="3842" max="3842" width="46.5703125" style="2" bestFit="1" customWidth="1"/>
    <col min="3843" max="3843" width="18.7109375" style="2" customWidth="1"/>
    <col min="3844" max="3844" width="19.42578125" style="2" customWidth="1"/>
    <col min="3845" max="3845" width="17.7109375" style="2" customWidth="1"/>
    <col min="3846" max="3846" width="19" style="2" customWidth="1"/>
    <col min="3847" max="4096" width="9.140625" style="2"/>
    <col min="4097" max="4097" width="10.140625" style="2" bestFit="1" customWidth="1"/>
    <col min="4098" max="4098" width="46.5703125" style="2" bestFit="1" customWidth="1"/>
    <col min="4099" max="4099" width="18.7109375" style="2" customWidth="1"/>
    <col min="4100" max="4100" width="19.42578125" style="2" customWidth="1"/>
    <col min="4101" max="4101" width="17.7109375" style="2" customWidth="1"/>
    <col min="4102" max="4102" width="19" style="2" customWidth="1"/>
    <col min="4103" max="4352" width="9.140625" style="2"/>
    <col min="4353" max="4353" width="10.140625" style="2" bestFit="1" customWidth="1"/>
    <col min="4354" max="4354" width="46.5703125" style="2" bestFit="1" customWidth="1"/>
    <col min="4355" max="4355" width="18.7109375" style="2" customWidth="1"/>
    <col min="4356" max="4356" width="19.42578125" style="2" customWidth="1"/>
    <col min="4357" max="4357" width="17.7109375" style="2" customWidth="1"/>
    <col min="4358" max="4358" width="19" style="2" customWidth="1"/>
    <col min="4359" max="4608" width="9.140625" style="2"/>
    <col min="4609" max="4609" width="10.140625" style="2" bestFit="1" customWidth="1"/>
    <col min="4610" max="4610" width="46.5703125" style="2" bestFit="1" customWidth="1"/>
    <col min="4611" max="4611" width="18.7109375" style="2" customWidth="1"/>
    <col min="4612" max="4612" width="19.42578125" style="2" customWidth="1"/>
    <col min="4613" max="4613" width="17.7109375" style="2" customWidth="1"/>
    <col min="4614" max="4614" width="19" style="2" customWidth="1"/>
    <col min="4615" max="4864" width="9.140625" style="2"/>
    <col min="4865" max="4865" width="10.140625" style="2" bestFit="1" customWidth="1"/>
    <col min="4866" max="4866" width="46.5703125" style="2" bestFit="1" customWidth="1"/>
    <col min="4867" max="4867" width="18.7109375" style="2" customWidth="1"/>
    <col min="4868" max="4868" width="19.42578125" style="2" customWidth="1"/>
    <col min="4869" max="4869" width="17.7109375" style="2" customWidth="1"/>
    <col min="4870" max="4870" width="19" style="2" customWidth="1"/>
    <col min="4871" max="5120" width="9.140625" style="2"/>
    <col min="5121" max="5121" width="10.140625" style="2" bestFit="1" customWidth="1"/>
    <col min="5122" max="5122" width="46.5703125" style="2" bestFit="1" customWidth="1"/>
    <col min="5123" max="5123" width="18.7109375" style="2" customWidth="1"/>
    <col min="5124" max="5124" width="19.42578125" style="2" customWidth="1"/>
    <col min="5125" max="5125" width="17.7109375" style="2" customWidth="1"/>
    <col min="5126" max="5126" width="19" style="2" customWidth="1"/>
    <col min="5127" max="5376" width="9.140625" style="2"/>
    <col min="5377" max="5377" width="10.140625" style="2" bestFit="1" customWidth="1"/>
    <col min="5378" max="5378" width="46.5703125" style="2" bestFit="1" customWidth="1"/>
    <col min="5379" max="5379" width="18.7109375" style="2" customWidth="1"/>
    <col min="5380" max="5380" width="19.42578125" style="2" customWidth="1"/>
    <col min="5381" max="5381" width="17.7109375" style="2" customWidth="1"/>
    <col min="5382" max="5382" width="19" style="2" customWidth="1"/>
    <col min="5383" max="5632" width="9.140625" style="2"/>
    <col min="5633" max="5633" width="10.140625" style="2" bestFit="1" customWidth="1"/>
    <col min="5634" max="5634" width="46.5703125" style="2" bestFit="1" customWidth="1"/>
    <col min="5635" max="5635" width="18.7109375" style="2" customWidth="1"/>
    <col min="5636" max="5636" width="19.42578125" style="2" customWidth="1"/>
    <col min="5637" max="5637" width="17.7109375" style="2" customWidth="1"/>
    <col min="5638" max="5638" width="19" style="2" customWidth="1"/>
    <col min="5639" max="5888" width="9.140625" style="2"/>
    <col min="5889" max="5889" width="10.140625" style="2" bestFit="1" customWidth="1"/>
    <col min="5890" max="5890" width="46.5703125" style="2" bestFit="1" customWidth="1"/>
    <col min="5891" max="5891" width="18.7109375" style="2" customWidth="1"/>
    <col min="5892" max="5892" width="19.42578125" style="2" customWidth="1"/>
    <col min="5893" max="5893" width="17.7109375" style="2" customWidth="1"/>
    <col min="5894" max="5894" width="19" style="2" customWidth="1"/>
    <col min="5895" max="6144" width="9.140625" style="2"/>
    <col min="6145" max="6145" width="10.140625" style="2" bestFit="1" customWidth="1"/>
    <col min="6146" max="6146" width="46.5703125" style="2" bestFit="1" customWidth="1"/>
    <col min="6147" max="6147" width="18.7109375" style="2" customWidth="1"/>
    <col min="6148" max="6148" width="19.42578125" style="2" customWidth="1"/>
    <col min="6149" max="6149" width="17.7109375" style="2" customWidth="1"/>
    <col min="6150" max="6150" width="19" style="2" customWidth="1"/>
    <col min="6151" max="6400" width="9.140625" style="2"/>
    <col min="6401" max="6401" width="10.140625" style="2" bestFit="1" customWidth="1"/>
    <col min="6402" max="6402" width="46.5703125" style="2" bestFit="1" customWidth="1"/>
    <col min="6403" max="6403" width="18.7109375" style="2" customWidth="1"/>
    <col min="6404" max="6404" width="19.42578125" style="2" customWidth="1"/>
    <col min="6405" max="6405" width="17.7109375" style="2" customWidth="1"/>
    <col min="6406" max="6406" width="19" style="2" customWidth="1"/>
    <col min="6407" max="6656" width="9.140625" style="2"/>
    <col min="6657" max="6657" width="10.140625" style="2" bestFit="1" customWidth="1"/>
    <col min="6658" max="6658" width="46.5703125" style="2" bestFit="1" customWidth="1"/>
    <col min="6659" max="6659" width="18.7109375" style="2" customWidth="1"/>
    <col min="6660" max="6660" width="19.42578125" style="2" customWidth="1"/>
    <col min="6661" max="6661" width="17.7109375" style="2" customWidth="1"/>
    <col min="6662" max="6662" width="19" style="2" customWidth="1"/>
    <col min="6663" max="6912" width="9.140625" style="2"/>
    <col min="6913" max="6913" width="10.140625" style="2" bestFit="1" customWidth="1"/>
    <col min="6914" max="6914" width="46.5703125" style="2" bestFit="1" customWidth="1"/>
    <col min="6915" max="6915" width="18.7109375" style="2" customWidth="1"/>
    <col min="6916" max="6916" width="19.42578125" style="2" customWidth="1"/>
    <col min="6917" max="6917" width="17.7109375" style="2" customWidth="1"/>
    <col min="6918" max="6918" width="19" style="2" customWidth="1"/>
    <col min="6919" max="7168" width="9.140625" style="2"/>
    <col min="7169" max="7169" width="10.140625" style="2" bestFit="1" customWidth="1"/>
    <col min="7170" max="7170" width="46.5703125" style="2" bestFit="1" customWidth="1"/>
    <col min="7171" max="7171" width="18.7109375" style="2" customWidth="1"/>
    <col min="7172" max="7172" width="19.42578125" style="2" customWidth="1"/>
    <col min="7173" max="7173" width="17.7109375" style="2" customWidth="1"/>
    <col min="7174" max="7174" width="19" style="2" customWidth="1"/>
    <col min="7175" max="7424" width="9.140625" style="2"/>
    <col min="7425" max="7425" width="10.140625" style="2" bestFit="1" customWidth="1"/>
    <col min="7426" max="7426" width="46.5703125" style="2" bestFit="1" customWidth="1"/>
    <col min="7427" max="7427" width="18.7109375" style="2" customWidth="1"/>
    <col min="7428" max="7428" width="19.42578125" style="2" customWidth="1"/>
    <col min="7429" max="7429" width="17.7109375" style="2" customWidth="1"/>
    <col min="7430" max="7430" width="19" style="2" customWidth="1"/>
    <col min="7431" max="7680" width="9.140625" style="2"/>
    <col min="7681" max="7681" width="10.140625" style="2" bestFit="1" customWidth="1"/>
    <col min="7682" max="7682" width="46.5703125" style="2" bestFit="1" customWidth="1"/>
    <col min="7683" max="7683" width="18.7109375" style="2" customWidth="1"/>
    <col min="7684" max="7684" width="19.42578125" style="2" customWidth="1"/>
    <col min="7685" max="7685" width="17.7109375" style="2" customWidth="1"/>
    <col min="7686" max="7686" width="19" style="2" customWidth="1"/>
    <col min="7687" max="7936" width="9.140625" style="2"/>
    <col min="7937" max="7937" width="10.140625" style="2" bestFit="1" customWidth="1"/>
    <col min="7938" max="7938" width="46.5703125" style="2" bestFit="1" customWidth="1"/>
    <col min="7939" max="7939" width="18.7109375" style="2" customWidth="1"/>
    <col min="7940" max="7940" width="19.42578125" style="2" customWidth="1"/>
    <col min="7941" max="7941" width="17.7109375" style="2" customWidth="1"/>
    <col min="7942" max="7942" width="19" style="2" customWidth="1"/>
    <col min="7943" max="8192" width="9.140625" style="2"/>
    <col min="8193" max="8193" width="10.140625" style="2" bestFit="1" customWidth="1"/>
    <col min="8194" max="8194" width="46.5703125" style="2" bestFit="1" customWidth="1"/>
    <col min="8195" max="8195" width="18.7109375" style="2" customWidth="1"/>
    <col min="8196" max="8196" width="19.42578125" style="2" customWidth="1"/>
    <col min="8197" max="8197" width="17.7109375" style="2" customWidth="1"/>
    <col min="8198" max="8198" width="19" style="2" customWidth="1"/>
    <col min="8199" max="8448" width="9.140625" style="2"/>
    <col min="8449" max="8449" width="10.140625" style="2" bestFit="1" customWidth="1"/>
    <col min="8450" max="8450" width="46.5703125" style="2" bestFit="1" customWidth="1"/>
    <col min="8451" max="8451" width="18.7109375" style="2" customWidth="1"/>
    <col min="8452" max="8452" width="19.42578125" style="2" customWidth="1"/>
    <col min="8453" max="8453" width="17.7109375" style="2" customWidth="1"/>
    <col min="8454" max="8454" width="19" style="2" customWidth="1"/>
    <col min="8455" max="8704" width="9.140625" style="2"/>
    <col min="8705" max="8705" width="10.140625" style="2" bestFit="1" customWidth="1"/>
    <col min="8706" max="8706" width="46.5703125" style="2" bestFit="1" customWidth="1"/>
    <col min="8707" max="8707" width="18.7109375" style="2" customWidth="1"/>
    <col min="8708" max="8708" width="19.42578125" style="2" customWidth="1"/>
    <col min="8709" max="8709" width="17.7109375" style="2" customWidth="1"/>
    <col min="8710" max="8710" width="19" style="2" customWidth="1"/>
    <col min="8711" max="8960" width="9.140625" style="2"/>
    <col min="8961" max="8961" width="10.140625" style="2" bestFit="1" customWidth="1"/>
    <col min="8962" max="8962" width="46.5703125" style="2" bestFit="1" customWidth="1"/>
    <col min="8963" max="8963" width="18.7109375" style="2" customWidth="1"/>
    <col min="8964" max="8964" width="19.42578125" style="2" customWidth="1"/>
    <col min="8965" max="8965" width="17.7109375" style="2" customWidth="1"/>
    <col min="8966" max="8966" width="19" style="2" customWidth="1"/>
    <col min="8967" max="9216" width="9.140625" style="2"/>
    <col min="9217" max="9217" width="10.140625" style="2" bestFit="1" customWidth="1"/>
    <col min="9218" max="9218" width="46.5703125" style="2" bestFit="1" customWidth="1"/>
    <col min="9219" max="9219" width="18.7109375" style="2" customWidth="1"/>
    <col min="9220" max="9220" width="19.42578125" style="2" customWidth="1"/>
    <col min="9221" max="9221" width="17.7109375" style="2" customWidth="1"/>
    <col min="9222" max="9222" width="19" style="2" customWidth="1"/>
    <col min="9223" max="9472" width="9.140625" style="2"/>
    <col min="9473" max="9473" width="10.140625" style="2" bestFit="1" customWidth="1"/>
    <col min="9474" max="9474" width="46.5703125" style="2" bestFit="1" customWidth="1"/>
    <col min="9475" max="9475" width="18.7109375" style="2" customWidth="1"/>
    <col min="9476" max="9476" width="19.42578125" style="2" customWidth="1"/>
    <col min="9477" max="9477" width="17.7109375" style="2" customWidth="1"/>
    <col min="9478" max="9478" width="19" style="2" customWidth="1"/>
    <col min="9479" max="9728" width="9.140625" style="2"/>
    <col min="9729" max="9729" width="10.140625" style="2" bestFit="1" customWidth="1"/>
    <col min="9730" max="9730" width="46.5703125" style="2" bestFit="1" customWidth="1"/>
    <col min="9731" max="9731" width="18.7109375" style="2" customWidth="1"/>
    <col min="9732" max="9732" width="19.42578125" style="2" customWidth="1"/>
    <col min="9733" max="9733" width="17.7109375" style="2" customWidth="1"/>
    <col min="9734" max="9734" width="19" style="2" customWidth="1"/>
    <col min="9735" max="9984" width="9.140625" style="2"/>
    <col min="9985" max="9985" width="10.140625" style="2" bestFit="1" customWidth="1"/>
    <col min="9986" max="9986" width="46.5703125" style="2" bestFit="1" customWidth="1"/>
    <col min="9987" max="9987" width="18.7109375" style="2" customWidth="1"/>
    <col min="9988" max="9988" width="19.42578125" style="2" customWidth="1"/>
    <col min="9989" max="9989" width="17.7109375" style="2" customWidth="1"/>
    <col min="9990" max="9990" width="19" style="2" customWidth="1"/>
    <col min="9991" max="10240" width="9.140625" style="2"/>
    <col min="10241" max="10241" width="10.140625" style="2" bestFit="1" customWidth="1"/>
    <col min="10242" max="10242" width="46.5703125" style="2" bestFit="1" customWidth="1"/>
    <col min="10243" max="10243" width="18.7109375" style="2" customWidth="1"/>
    <col min="10244" max="10244" width="19.42578125" style="2" customWidth="1"/>
    <col min="10245" max="10245" width="17.7109375" style="2" customWidth="1"/>
    <col min="10246" max="10246" width="19" style="2" customWidth="1"/>
    <col min="10247" max="10496" width="9.140625" style="2"/>
    <col min="10497" max="10497" width="10.140625" style="2" bestFit="1" customWidth="1"/>
    <col min="10498" max="10498" width="46.5703125" style="2" bestFit="1" customWidth="1"/>
    <col min="10499" max="10499" width="18.7109375" style="2" customWidth="1"/>
    <col min="10500" max="10500" width="19.42578125" style="2" customWidth="1"/>
    <col min="10501" max="10501" width="17.7109375" style="2" customWidth="1"/>
    <col min="10502" max="10502" width="19" style="2" customWidth="1"/>
    <col min="10503" max="10752" width="9.140625" style="2"/>
    <col min="10753" max="10753" width="10.140625" style="2" bestFit="1" customWidth="1"/>
    <col min="10754" max="10754" width="46.5703125" style="2" bestFit="1" customWidth="1"/>
    <col min="10755" max="10755" width="18.7109375" style="2" customWidth="1"/>
    <col min="10756" max="10756" width="19.42578125" style="2" customWidth="1"/>
    <col min="10757" max="10757" width="17.7109375" style="2" customWidth="1"/>
    <col min="10758" max="10758" width="19" style="2" customWidth="1"/>
    <col min="10759" max="11008" width="9.140625" style="2"/>
    <col min="11009" max="11009" width="10.140625" style="2" bestFit="1" customWidth="1"/>
    <col min="11010" max="11010" width="46.5703125" style="2" bestFit="1" customWidth="1"/>
    <col min="11011" max="11011" width="18.7109375" style="2" customWidth="1"/>
    <col min="11012" max="11012" width="19.42578125" style="2" customWidth="1"/>
    <col min="11013" max="11013" width="17.7109375" style="2" customWidth="1"/>
    <col min="11014" max="11014" width="19" style="2" customWidth="1"/>
    <col min="11015" max="11264" width="9.140625" style="2"/>
    <col min="11265" max="11265" width="10.140625" style="2" bestFit="1" customWidth="1"/>
    <col min="11266" max="11266" width="46.5703125" style="2" bestFit="1" customWidth="1"/>
    <col min="11267" max="11267" width="18.7109375" style="2" customWidth="1"/>
    <col min="11268" max="11268" width="19.42578125" style="2" customWidth="1"/>
    <col min="11269" max="11269" width="17.7109375" style="2" customWidth="1"/>
    <col min="11270" max="11270" width="19" style="2" customWidth="1"/>
    <col min="11271" max="11520" width="9.140625" style="2"/>
    <col min="11521" max="11521" width="10.140625" style="2" bestFit="1" customWidth="1"/>
    <col min="11522" max="11522" width="46.5703125" style="2" bestFit="1" customWidth="1"/>
    <col min="11523" max="11523" width="18.7109375" style="2" customWidth="1"/>
    <col min="11524" max="11524" width="19.42578125" style="2" customWidth="1"/>
    <col min="11525" max="11525" width="17.7109375" style="2" customWidth="1"/>
    <col min="11526" max="11526" width="19" style="2" customWidth="1"/>
    <col min="11527" max="11776" width="9.140625" style="2"/>
    <col min="11777" max="11777" width="10.140625" style="2" bestFit="1" customWidth="1"/>
    <col min="11778" max="11778" width="46.5703125" style="2" bestFit="1" customWidth="1"/>
    <col min="11779" max="11779" width="18.7109375" style="2" customWidth="1"/>
    <col min="11780" max="11780" width="19.42578125" style="2" customWidth="1"/>
    <col min="11781" max="11781" width="17.7109375" style="2" customWidth="1"/>
    <col min="11782" max="11782" width="19" style="2" customWidth="1"/>
    <col min="11783" max="12032" width="9.140625" style="2"/>
    <col min="12033" max="12033" width="10.140625" style="2" bestFit="1" customWidth="1"/>
    <col min="12034" max="12034" width="46.5703125" style="2" bestFit="1" customWidth="1"/>
    <col min="12035" max="12035" width="18.7109375" style="2" customWidth="1"/>
    <col min="12036" max="12036" width="19.42578125" style="2" customWidth="1"/>
    <col min="12037" max="12037" width="17.7109375" style="2" customWidth="1"/>
    <col min="12038" max="12038" width="19" style="2" customWidth="1"/>
    <col min="12039" max="12288" width="9.140625" style="2"/>
    <col min="12289" max="12289" width="10.140625" style="2" bestFit="1" customWidth="1"/>
    <col min="12290" max="12290" width="46.5703125" style="2" bestFit="1" customWidth="1"/>
    <col min="12291" max="12291" width="18.7109375" style="2" customWidth="1"/>
    <col min="12292" max="12292" width="19.42578125" style="2" customWidth="1"/>
    <col min="12293" max="12293" width="17.7109375" style="2" customWidth="1"/>
    <col min="12294" max="12294" width="19" style="2" customWidth="1"/>
    <col min="12295" max="12544" width="9.140625" style="2"/>
    <col min="12545" max="12545" width="10.140625" style="2" bestFit="1" customWidth="1"/>
    <col min="12546" max="12546" width="46.5703125" style="2" bestFit="1" customWidth="1"/>
    <col min="12547" max="12547" width="18.7109375" style="2" customWidth="1"/>
    <col min="12548" max="12548" width="19.42578125" style="2" customWidth="1"/>
    <col min="12549" max="12549" width="17.7109375" style="2" customWidth="1"/>
    <col min="12550" max="12550" width="19" style="2" customWidth="1"/>
    <col min="12551" max="12800" width="9.140625" style="2"/>
    <col min="12801" max="12801" width="10.140625" style="2" bestFit="1" customWidth="1"/>
    <col min="12802" max="12802" width="46.5703125" style="2" bestFit="1" customWidth="1"/>
    <col min="12803" max="12803" width="18.7109375" style="2" customWidth="1"/>
    <col min="12804" max="12804" width="19.42578125" style="2" customWidth="1"/>
    <col min="12805" max="12805" width="17.7109375" style="2" customWidth="1"/>
    <col min="12806" max="12806" width="19" style="2" customWidth="1"/>
    <col min="12807" max="13056" width="9.140625" style="2"/>
    <col min="13057" max="13057" width="10.140625" style="2" bestFit="1" customWidth="1"/>
    <col min="13058" max="13058" width="46.5703125" style="2" bestFit="1" customWidth="1"/>
    <col min="13059" max="13059" width="18.7109375" style="2" customWidth="1"/>
    <col min="13060" max="13060" width="19.42578125" style="2" customWidth="1"/>
    <col min="13061" max="13061" width="17.7109375" style="2" customWidth="1"/>
    <col min="13062" max="13062" width="19" style="2" customWidth="1"/>
    <col min="13063" max="13312" width="9.140625" style="2"/>
    <col min="13313" max="13313" width="10.140625" style="2" bestFit="1" customWidth="1"/>
    <col min="13314" max="13314" width="46.5703125" style="2" bestFit="1" customWidth="1"/>
    <col min="13315" max="13315" width="18.7109375" style="2" customWidth="1"/>
    <col min="13316" max="13316" width="19.42578125" style="2" customWidth="1"/>
    <col min="13317" max="13317" width="17.7109375" style="2" customWidth="1"/>
    <col min="13318" max="13318" width="19" style="2" customWidth="1"/>
    <col min="13319" max="13568" width="9.140625" style="2"/>
    <col min="13569" max="13569" width="10.140625" style="2" bestFit="1" customWidth="1"/>
    <col min="13570" max="13570" width="46.5703125" style="2" bestFit="1" customWidth="1"/>
    <col min="13571" max="13571" width="18.7109375" style="2" customWidth="1"/>
    <col min="13572" max="13572" width="19.42578125" style="2" customWidth="1"/>
    <col min="13573" max="13573" width="17.7109375" style="2" customWidth="1"/>
    <col min="13574" max="13574" width="19" style="2" customWidth="1"/>
    <col min="13575" max="13824" width="9.140625" style="2"/>
    <col min="13825" max="13825" width="10.140625" style="2" bestFit="1" customWidth="1"/>
    <col min="13826" max="13826" width="46.5703125" style="2" bestFit="1" customWidth="1"/>
    <col min="13827" max="13827" width="18.7109375" style="2" customWidth="1"/>
    <col min="13828" max="13828" width="19.42578125" style="2" customWidth="1"/>
    <col min="13829" max="13829" width="17.7109375" style="2" customWidth="1"/>
    <col min="13830" max="13830" width="19" style="2" customWidth="1"/>
    <col min="13831" max="14080" width="9.140625" style="2"/>
    <col min="14081" max="14081" width="10.140625" style="2" bestFit="1" customWidth="1"/>
    <col min="14082" max="14082" width="46.5703125" style="2" bestFit="1" customWidth="1"/>
    <col min="14083" max="14083" width="18.7109375" style="2" customWidth="1"/>
    <col min="14084" max="14084" width="19.42578125" style="2" customWidth="1"/>
    <col min="14085" max="14085" width="17.7109375" style="2" customWidth="1"/>
    <col min="14086" max="14086" width="19" style="2" customWidth="1"/>
    <col min="14087" max="14336" width="9.140625" style="2"/>
    <col min="14337" max="14337" width="10.140625" style="2" bestFit="1" customWidth="1"/>
    <col min="14338" max="14338" width="46.5703125" style="2" bestFit="1" customWidth="1"/>
    <col min="14339" max="14339" width="18.7109375" style="2" customWidth="1"/>
    <col min="14340" max="14340" width="19.42578125" style="2" customWidth="1"/>
    <col min="14341" max="14341" width="17.7109375" style="2" customWidth="1"/>
    <col min="14342" max="14342" width="19" style="2" customWidth="1"/>
    <col min="14343" max="14592" width="9.140625" style="2"/>
    <col min="14593" max="14593" width="10.140625" style="2" bestFit="1" customWidth="1"/>
    <col min="14594" max="14594" width="46.5703125" style="2" bestFit="1" customWidth="1"/>
    <col min="14595" max="14595" width="18.7109375" style="2" customWidth="1"/>
    <col min="14596" max="14596" width="19.42578125" style="2" customWidth="1"/>
    <col min="14597" max="14597" width="17.7109375" style="2" customWidth="1"/>
    <col min="14598" max="14598" width="19" style="2" customWidth="1"/>
    <col min="14599" max="14848" width="9.140625" style="2"/>
    <col min="14849" max="14849" width="10.140625" style="2" bestFit="1" customWidth="1"/>
    <col min="14850" max="14850" width="46.5703125" style="2" bestFit="1" customWidth="1"/>
    <col min="14851" max="14851" width="18.7109375" style="2" customWidth="1"/>
    <col min="14852" max="14852" width="19.42578125" style="2" customWidth="1"/>
    <col min="14853" max="14853" width="17.7109375" style="2" customWidth="1"/>
    <col min="14854" max="14854" width="19" style="2" customWidth="1"/>
    <col min="14855" max="15104" width="9.140625" style="2"/>
    <col min="15105" max="15105" width="10.140625" style="2" bestFit="1" customWidth="1"/>
    <col min="15106" max="15106" width="46.5703125" style="2" bestFit="1" customWidth="1"/>
    <col min="15107" max="15107" width="18.7109375" style="2" customWidth="1"/>
    <col min="15108" max="15108" width="19.42578125" style="2" customWidth="1"/>
    <col min="15109" max="15109" width="17.7109375" style="2" customWidth="1"/>
    <col min="15110" max="15110" width="19" style="2" customWidth="1"/>
    <col min="15111" max="15360" width="9.140625" style="2"/>
    <col min="15361" max="15361" width="10.140625" style="2" bestFit="1" customWidth="1"/>
    <col min="15362" max="15362" width="46.5703125" style="2" bestFit="1" customWidth="1"/>
    <col min="15363" max="15363" width="18.7109375" style="2" customWidth="1"/>
    <col min="15364" max="15364" width="19.42578125" style="2" customWidth="1"/>
    <col min="15365" max="15365" width="17.7109375" style="2" customWidth="1"/>
    <col min="15366" max="15366" width="19" style="2" customWidth="1"/>
    <col min="15367" max="15616" width="9.140625" style="2"/>
    <col min="15617" max="15617" width="10.140625" style="2" bestFit="1" customWidth="1"/>
    <col min="15618" max="15618" width="46.5703125" style="2" bestFit="1" customWidth="1"/>
    <col min="15619" max="15619" width="18.7109375" style="2" customWidth="1"/>
    <col min="15620" max="15620" width="19.42578125" style="2" customWidth="1"/>
    <col min="15621" max="15621" width="17.7109375" style="2" customWidth="1"/>
    <col min="15622" max="15622" width="19" style="2" customWidth="1"/>
    <col min="15623" max="15872" width="9.140625" style="2"/>
    <col min="15873" max="15873" width="10.140625" style="2" bestFit="1" customWidth="1"/>
    <col min="15874" max="15874" width="46.5703125" style="2" bestFit="1" customWidth="1"/>
    <col min="15875" max="15875" width="18.7109375" style="2" customWidth="1"/>
    <col min="15876" max="15876" width="19.42578125" style="2" customWidth="1"/>
    <col min="15877" max="15877" width="17.7109375" style="2" customWidth="1"/>
    <col min="15878" max="15878" width="19" style="2" customWidth="1"/>
    <col min="15879" max="16128" width="9.140625" style="2"/>
    <col min="16129" max="16129" width="10.140625" style="2" bestFit="1" customWidth="1"/>
    <col min="16130" max="16130" width="46.5703125" style="2" bestFit="1" customWidth="1"/>
    <col min="16131" max="16131" width="18.7109375" style="2" customWidth="1"/>
    <col min="16132" max="16132" width="19.42578125" style="2" customWidth="1"/>
    <col min="16133" max="16133" width="17.7109375" style="2" customWidth="1"/>
    <col min="16134" max="16134" width="19" style="2" customWidth="1"/>
    <col min="16135" max="16384" width="9.140625" style="2"/>
  </cols>
  <sheetData>
    <row r="1" spans="1:256" ht="26.25">
      <c r="A1" s="617" t="s">
        <v>0</v>
      </c>
      <c r="B1" s="617"/>
      <c r="C1" s="617"/>
      <c r="D1" s="617"/>
      <c r="E1" s="617"/>
      <c r="F1" s="617"/>
    </row>
    <row r="2" spans="1:256" ht="23.25">
      <c r="A2" s="618" t="s">
        <v>1</v>
      </c>
      <c r="B2" s="618"/>
      <c r="C2" s="618"/>
      <c r="D2" s="618"/>
      <c r="E2" s="618"/>
      <c r="F2" s="618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>
      <c r="E3" s="619" t="s">
        <v>2</v>
      </c>
      <c r="F3" s="619"/>
    </row>
    <row r="4" spans="1:256" ht="24.95" customHeight="1">
      <c r="A4" s="620" t="s">
        <v>3</v>
      </c>
      <c r="B4" s="620"/>
      <c r="C4" s="5" t="s">
        <v>4</v>
      </c>
      <c r="D4" s="5" t="s">
        <v>5</v>
      </c>
      <c r="E4" s="5" t="s">
        <v>6</v>
      </c>
      <c r="F4" s="5" t="s">
        <v>7</v>
      </c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24.95" customHeight="1">
      <c r="A5" s="8" t="s">
        <v>8</v>
      </c>
      <c r="B5" s="9" t="s">
        <v>9</v>
      </c>
      <c r="C5" s="10">
        <f>[1]table1!B2+'[1]ตารางที่ 1'!C24+'[1]ตารางที่ 1'!C25</f>
        <v>294362176.22999996</v>
      </c>
      <c r="D5" s="10">
        <f>[1]table1!C2</f>
        <v>181803975.92000002</v>
      </c>
      <c r="E5" s="10">
        <f>[1]table1!D2+'[1]ตารางที่ 1'!C26</f>
        <v>38693510.451888643</v>
      </c>
      <c r="F5" s="11">
        <f t="shared" ref="F5:F12" si="0">SUM(C5:E5)</f>
        <v>514859662.6018886</v>
      </c>
    </row>
    <row r="6" spans="1:256" ht="24.95" customHeight="1">
      <c r="A6" s="12" t="s">
        <v>10</v>
      </c>
      <c r="B6" s="13" t="s">
        <v>11</v>
      </c>
      <c r="C6" s="14">
        <f>[1]table1!B3</f>
        <v>2881404.79</v>
      </c>
      <c r="D6" s="14">
        <f>[1]table1!C3</f>
        <v>11137529.109999999</v>
      </c>
      <c r="E6" s="14">
        <f>[1]table1!D3</f>
        <v>0</v>
      </c>
      <c r="F6" s="15">
        <f t="shared" si="0"/>
        <v>14018933.899999999</v>
      </c>
    </row>
    <row r="7" spans="1:256" s="19" customFormat="1" ht="24.95" customHeight="1">
      <c r="A7" s="16" t="s">
        <v>12</v>
      </c>
      <c r="B7" s="17" t="s">
        <v>13</v>
      </c>
      <c r="C7" s="14">
        <f>[1]table1!B4</f>
        <v>165609.79999999999</v>
      </c>
      <c r="D7" s="14">
        <f>[1]table1!C4</f>
        <v>66213.67</v>
      </c>
      <c r="E7" s="14">
        <f>[1]table1!D4</f>
        <v>0</v>
      </c>
      <c r="F7" s="15">
        <f t="shared" si="0"/>
        <v>231823.46999999997</v>
      </c>
      <c r="G7" s="18"/>
      <c r="H7" s="18"/>
    </row>
    <row r="8" spans="1:256" ht="24.95" customHeight="1">
      <c r="A8" s="12" t="s">
        <v>14</v>
      </c>
      <c r="B8" s="13" t="s">
        <v>15</v>
      </c>
      <c r="C8" s="20">
        <f>[1]รายงานต้นทุนตามแหล่งเงิน!H18</f>
        <v>8596840.2200000007</v>
      </c>
      <c r="D8" s="20">
        <f>[1]รายงานต้นทุนตามแหล่งเงิน!I18</f>
        <v>802528970.35000014</v>
      </c>
      <c r="E8" s="20">
        <v>0</v>
      </c>
      <c r="F8" s="21">
        <f t="shared" si="0"/>
        <v>811125810.57000017</v>
      </c>
    </row>
    <row r="9" spans="1:256" ht="24.95" customHeight="1">
      <c r="A9" s="12" t="s">
        <v>16</v>
      </c>
      <c r="B9" s="13" t="s">
        <v>17</v>
      </c>
      <c r="C9" s="22">
        <f>[1]รายงานต้นทุนตามแหล่งเงิน!H24</f>
        <v>5504390.2000000002</v>
      </c>
      <c r="D9" s="22">
        <f>[1]รายงานต้นทุนตามแหล่งเงิน!I24</f>
        <v>27976267.97000001</v>
      </c>
      <c r="E9" s="22">
        <v>0</v>
      </c>
      <c r="F9" s="21">
        <f t="shared" si="0"/>
        <v>33480658.170000009</v>
      </c>
    </row>
    <row r="10" spans="1:256" ht="24.95" customHeight="1">
      <c r="A10" s="12" t="s">
        <v>18</v>
      </c>
      <c r="B10" s="13" t="s">
        <v>19</v>
      </c>
      <c r="C10" s="22">
        <f>[1]รายงานต้นทุนตามแหล่งเงิน!H21</f>
        <v>210932.93</v>
      </c>
      <c r="D10" s="22">
        <f>[1]รายงานต้นทุนตามแหล่งเงิน!I21</f>
        <v>61623365.880000003</v>
      </c>
      <c r="E10" s="22">
        <v>0</v>
      </c>
      <c r="F10" s="21">
        <f t="shared" si="0"/>
        <v>61834298.810000002</v>
      </c>
    </row>
    <row r="11" spans="1:256" ht="24.95" customHeight="1">
      <c r="A11" s="12" t="s">
        <v>20</v>
      </c>
      <c r="B11" s="13" t="s">
        <v>21</v>
      </c>
      <c r="C11" s="20">
        <f>[1]table1!B6+[1]table1!B9</f>
        <v>25437217.979999997</v>
      </c>
      <c r="D11" s="20">
        <f>[1]table1!C6+[1]table1!C9</f>
        <v>142621189.53999999</v>
      </c>
      <c r="E11" s="20">
        <f>[1]table1!D6+[1]table1!D9</f>
        <v>0</v>
      </c>
      <c r="F11" s="21">
        <f t="shared" si="0"/>
        <v>168058407.51999998</v>
      </c>
    </row>
    <row r="12" spans="1:256" ht="24.95" customHeight="1">
      <c r="A12" s="12" t="s">
        <v>22</v>
      </c>
      <c r="B12" s="13" t="s">
        <v>23</v>
      </c>
      <c r="C12" s="20">
        <f>[1]table1!B8</f>
        <v>0</v>
      </c>
      <c r="D12" s="20">
        <f>[1]table1!C8</f>
        <v>-3707234.45</v>
      </c>
      <c r="E12" s="20">
        <f>[1]table1!D8</f>
        <v>0</v>
      </c>
      <c r="F12" s="21">
        <f t="shared" si="0"/>
        <v>-3707234.45</v>
      </c>
    </row>
    <row r="13" spans="1:256" ht="24.95" customHeight="1">
      <c r="A13" s="12" t="s">
        <v>24</v>
      </c>
      <c r="B13" s="13" t="s">
        <v>25</v>
      </c>
      <c r="C13" s="22">
        <v>0</v>
      </c>
      <c r="D13" s="22">
        <v>0</v>
      </c>
      <c r="E13" s="22">
        <v>0</v>
      </c>
      <c r="F13" s="21">
        <f>SUM(C13:E13)</f>
        <v>0</v>
      </c>
    </row>
    <row r="14" spans="1:256" ht="24.95" customHeight="1">
      <c r="A14" s="12" t="s">
        <v>26</v>
      </c>
      <c r="B14" s="13" t="s">
        <v>27</v>
      </c>
      <c r="C14" s="22">
        <f>[1]table1!B7</f>
        <v>0</v>
      </c>
      <c r="D14" s="22">
        <f>[1]table1!C7</f>
        <v>0</v>
      </c>
      <c r="E14" s="22">
        <f>[1]table1!D7</f>
        <v>6706000</v>
      </c>
      <c r="F14" s="21">
        <f>SUM(C14:E14)</f>
        <v>6706000</v>
      </c>
    </row>
    <row r="15" spans="1:256" ht="24.95" customHeight="1">
      <c r="A15" s="12" t="s">
        <v>28</v>
      </c>
      <c r="B15" s="13" t="s">
        <v>29</v>
      </c>
      <c r="C15" s="22">
        <v>0</v>
      </c>
      <c r="D15" s="22">
        <v>0</v>
      </c>
      <c r="E15" s="22">
        <v>0</v>
      </c>
      <c r="F15" s="21">
        <f>SUM(C15:E15)</f>
        <v>0</v>
      </c>
    </row>
    <row r="16" spans="1:256" ht="24.95" customHeight="1">
      <c r="A16" s="23" t="s">
        <v>30</v>
      </c>
      <c r="B16" s="24" t="s">
        <v>31</v>
      </c>
      <c r="C16" s="25">
        <f>[1]table1!B10</f>
        <v>0</v>
      </c>
      <c r="D16" s="25">
        <f>[1]table1!C10</f>
        <v>1507215</v>
      </c>
      <c r="E16" s="25">
        <f>[1]table1!D10</f>
        <v>0</v>
      </c>
      <c r="F16" s="26">
        <f>SUM(C16:E16)</f>
        <v>1507215</v>
      </c>
    </row>
    <row r="17" spans="1:256" ht="24.95" customHeight="1" thickBot="1">
      <c r="A17" s="621" t="s">
        <v>32</v>
      </c>
      <c r="B17" s="621"/>
      <c r="C17" s="27">
        <f>SUM(C5:C16)</f>
        <v>337158572.15000004</v>
      </c>
      <c r="D17" s="27">
        <f>SUM(D5:D16)</f>
        <v>1225557492.9900002</v>
      </c>
      <c r="E17" s="27">
        <f>SUM(E5:E16)</f>
        <v>45399510.451888643</v>
      </c>
      <c r="F17" s="28">
        <f>SUM(F5:F16)</f>
        <v>1608115575.5918887</v>
      </c>
      <c r="G17" s="29"/>
      <c r="H17" s="2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24.95" customHeight="1" thickTop="1">
      <c r="C18" s="30"/>
      <c r="D18" s="30"/>
      <c r="E18" s="30"/>
      <c r="F18" s="30"/>
      <c r="G18" s="31"/>
      <c r="H18" s="31"/>
    </row>
    <row r="19" spans="1:256">
      <c r="G19" s="2"/>
      <c r="H19" s="31"/>
    </row>
    <row r="20" spans="1:256">
      <c r="A20" s="616" t="s">
        <v>33</v>
      </c>
      <c r="B20" s="616"/>
      <c r="C20" s="616"/>
      <c r="D20" s="616"/>
      <c r="E20" s="616"/>
      <c r="F20" s="32"/>
      <c r="G20" s="2"/>
      <c r="H20" s="31"/>
    </row>
    <row r="22" spans="1:256">
      <c r="B22" s="4" t="s">
        <v>34</v>
      </c>
      <c r="C22" s="33"/>
      <c r="D22" s="33">
        <f>'[1]รวม GF '!G7979</f>
        <v>3110509796.1000037</v>
      </c>
    </row>
    <row r="23" spans="1:256">
      <c r="B23" s="2" t="s">
        <v>35</v>
      </c>
      <c r="C23" s="34"/>
      <c r="D23" s="34"/>
    </row>
    <row r="24" spans="1:256">
      <c r="B24" s="2" t="s">
        <v>36</v>
      </c>
      <c r="C24" s="34">
        <v>258516123.53</v>
      </c>
      <c r="D24" s="34"/>
    </row>
    <row r="25" spans="1:256">
      <c r="B25" s="2" t="s">
        <v>37</v>
      </c>
      <c r="C25" s="34">
        <v>9739214.4000000004</v>
      </c>
      <c r="D25" s="34"/>
    </row>
    <row r="26" spans="1:256" ht="23.25">
      <c r="B26" s="2" t="s">
        <v>38</v>
      </c>
      <c r="C26" s="35">
        <v>37247250.201888643</v>
      </c>
      <c r="D26" s="34">
        <f>SUM(C24:C26)</f>
        <v>305502588.13188863</v>
      </c>
      <c r="E26" s="30"/>
      <c r="F26" s="30"/>
    </row>
    <row r="27" spans="1:256">
      <c r="B27" s="36" t="s">
        <v>39</v>
      </c>
      <c r="C27" s="34"/>
      <c r="D27" s="34"/>
    </row>
    <row r="28" spans="1:256" s="37" customFormat="1">
      <c r="B28" s="38" t="s">
        <v>40</v>
      </c>
      <c r="C28" s="39">
        <v>297841.8</v>
      </c>
      <c r="D28" s="40"/>
      <c r="G28" s="41"/>
      <c r="H28" s="41"/>
    </row>
    <row r="29" spans="1:256" s="37" customFormat="1">
      <c r="B29" s="38" t="s">
        <v>41</v>
      </c>
      <c r="C29" s="39">
        <v>130600</v>
      </c>
      <c r="D29" s="40"/>
      <c r="G29" s="41"/>
      <c r="H29" s="41"/>
    </row>
    <row r="30" spans="1:256" s="37" customFormat="1">
      <c r="B30" s="38" t="s">
        <v>42</v>
      </c>
      <c r="C30" s="39">
        <v>1464860.5</v>
      </c>
      <c r="D30" s="40"/>
      <c r="G30" s="41"/>
      <c r="H30" s="41"/>
    </row>
    <row r="31" spans="1:256" s="37" customFormat="1">
      <c r="B31" s="38" t="s">
        <v>43</v>
      </c>
      <c r="C31" s="39">
        <v>34471.910000000003</v>
      </c>
      <c r="D31" s="40"/>
      <c r="G31" s="41"/>
      <c r="H31" s="41"/>
    </row>
    <row r="32" spans="1:256" s="37" customFormat="1">
      <c r="B32" s="38" t="s">
        <v>44</v>
      </c>
      <c r="C32" s="39">
        <v>54760</v>
      </c>
      <c r="D32" s="40"/>
      <c r="G32" s="41"/>
      <c r="H32" s="41"/>
    </row>
    <row r="33" spans="2:8" s="37" customFormat="1">
      <c r="B33" s="38" t="s">
        <v>45</v>
      </c>
      <c r="C33" s="39">
        <v>326905.45</v>
      </c>
      <c r="D33" s="40"/>
      <c r="G33" s="41"/>
      <c r="H33" s="41"/>
    </row>
    <row r="34" spans="2:8">
      <c r="B34" s="38" t="s">
        <v>46</v>
      </c>
      <c r="C34" s="39">
        <v>903626375.96000004</v>
      </c>
    </row>
    <row r="35" spans="2:8">
      <c r="B35" s="38" t="s">
        <v>47</v>
      </c>
      <c r="C35" s="39">
        <v>3096347.79</v>
      </c>
      <c r="E35" s="1"/>
    </row>
    <row r="36" spans="2:8" ht="23.25">
      <c r="B36" s="38" t="s">
        <v>48</v>
      </c>
      <c r="C36" s="42">
        <v>898864645.23000026</v>
      </c>
      <c r="D36" s="43">
        <f>C28+C29+C30+C31+C32+C33+C34+C35+C36+C37+C38</f>
        <v>1807896808.6400003</v>
      </c>
    </row>
    <row r="37" spans="2:8" ht="24.95" customHeight="1">
      <c r="B37" s="38"/>
      <c r="C37" s="44"/>
      <c r="D37" s="45">
        <f>D22+D26-D36</f>
        <v>1608115575.5918922</v>
      </c>
    </row>
    <row r="38" spans="2:8" ht="24.95" customHeight="1">
      <c r="C38" s="46"/>
    </row>
    <row r="39" spans="2:8" ht="24.95" customHeight="1">
      <c r="F39" s="47"/>
    </row>
    <row r="40" spans="2:8" ht="24.95" customHeight="1">
      <c r="D40" s="32">
        <f>+D37-F17</f>
        <v>3.5762786865234375E-6</v>
      </c>
    </row>
  </sheetData>
  <mergeCells count="6">
    <mergeCell ref="A20:E20"/>
    <mergeCell ref="A1:F1"/>
    <mergeCell ref="A2:F2"/>
    <mergeCell ref="E3:F3"/>
    <mergeCell ref="A4:B4"/>
    <mergeCell ref="A17:B17"/>
  </mergeCells>
  <pageMargins left="0.70866141732283472" right="0.70866141732283472" top="1.1417322834645669" bottom="0.74803149606299213" header="0.31496062992125984" footer="0.31496062992125984"/>
  <pageSetup paperSize="9" scale="66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3D14-39C5-45C2-AC1D-11EF754EA6C0}">
  <sheetPr>
    <pageSetUpPr fitToPage="1"/>
  </sheetPr>
  <dimension ref="A2:AC115"/>
  <sheetViews>
    <sheetView zoomScale="91" zoomScaleNormal="91" workbookViewId="0">
      <pane xSplit="10" topLeftCell="K1" activePane="topRight" state="frozen"/>
      <selection pane="topRight" activeCell="B1" sqref="B1:AC110"/>
    </sheetView>
  </sheetViews>
  <sheetFormatPr defaultRowHeight="21"/>
  <cols>
    <col min="1" max="1" width="4.42578125" style="205" customWidth="1"/>
    <col min="2" max="2" width="50.28515625" style="49" customWidth="1"/>
    <col min="3" max="3" width="17.7109375" style="205" hidden="1" customWidth="1"/>
    <col min="4" max="4" width="19.7109375" style="205" hidden="1" customWidth="1"/>
    <col min="5" max="5" width="18.42578125" style="205" hidden="1" customWidth="1"/>
    <col min="6" max="6" width="17.42578125" style="205" hidden="1" customWidth="1"/>
    <col min="7" max="7" width="17.28515625" style="205" hidden="1" customWidth="1"/>
    <col min="8" max="9" width="9.85546875" style="205" hidden="1" customWidth="1"/>
    <col min="10" max="10" width="14" style="205" hidden="1" customWidth="1"/>
    <col min="11" max="11" width="15.85546875" style="205" customWidth="1"/>
    <col min="12" max="12" width="18.7109375" style="205" customWidth="1"/>
    <col min="13" max="13" width="15.85546875" style="205" customWidth="1"/>
    <col min="14" max="14" width="16" style="205" customWidth="1"/>
    <col min="15" max="15" width="17.7109375" style="205" customWidth="1"/>
    <col min="16" max="16" width="12" style="130" customWidth="1"/>
    <col min="17" max="17" width="14" style="205" customWidth="1"/>
    <col min="18" max="18" width="13.42578125" style="205" customWidth="1"/>
    <col min="19" max="19" width="16.42578125" style="205" customWidth="1"/>
    <col min="20" max="23" width="17.7109375" style="205" customWidth="1"/>
    <col min="24" max="26" width="13.42578125" style="205" customWidth="1"/>
    <col min="27" max="27" width="11.140625" style="205" customWidth="1"/>
    <col min="28" max="28" width="8.85546875" style="205" customWidth="1"/>
    <col min="29" max="29" width="14.42578125" style="205" customWidth="1"/>
    <col min="30" max="256" width="9.140625" style="205"/>
    <col min="257" max="257" width="4.42578125" style="205" customWidth="1"/>
    <col min="258" max="258" width="50.28515625" style="205" customWidth="1"/>
    <col min="259" max="266" width="0" style="205" hidden="1" customWidth="1"/>
    <col min="267" max="267" width="15.85546875" style="205" customWidth="1"/>
    <col min="268" max="268" width="18.7109375" style="205" customWidth="1"/>
    <col min="269" max="269" width="15.85546875" style="205" customWidth="1"/>
    <col min="270" max="270" width="16" style="205" customWidth="1"/>
    <col min="271" max="271" width="17.7109375" style="205" customWidth="1"/>
    <col min="272" max="272" width="12" style="205" customWidth="1"/>
    <col min="273" max="273" width="14" style="205" customWidth="1"/>
    <col min="274" max="274" width="13.42578125" style="205" customWidth="1"/>
    <col min="275" max="275" width="16.42578125" style="205" customWidth="1"/>
    <col min="276" max="279" width="17.7109375" style="205" customWidth="1"/>
    <col min="280" max="282" width="13.42578125" style="205" customWidth="1"/>
    <col min="283" max="283" width="11.140625" style="205" customWidth="1"/>
    <col min="284" max="284" width="8.85546875" style="205" customWidth="1"/>
    <col min="285" max="285" width="14.42578125" style="205" customWidth="1"/>
    <col min="286" max="512" width="9.140625" style="205"/>
    <col min="513" max="513" width="4.42578125" style="205" customWidth="1"/>
    <col min="514" max="514" width="50.28515625" style="205" customWidth="1"/>
    <col min="515" max="522" width="0" style="205" hidden="1" customWidth="1"/>
    <col min="523" max="523" width="15.85546875" style="205" customWidth="1"/>
    <col min="524" max="524" width="18.7109375" style="205" customWidth="1"/>
    <col min="525" max="525" width="15.85546875" style="205" customWidth="1"/>
    <col min="526" max="526" width="16" style="205" customWidth="1"/>
    <col min="527" max="527" width="17.7109375" style="205" customWidth="1"/>
    <col min="528" max="528" width="12" style="205" customWidth="1"/>
    <col min="529" max="529" width="14" style="205" customWidth="1"/>
    <col min="530" max="530" width="13.42578125" style="205" customWidth="1"/>
    <col min="531" max="531" width="16.42578125" style="205" customWidth="1"/>
    <col min="532" max="535" width="17.7109375" style="205" customWidth="1"/>
    <col min="536" max="538" width="13.42578125" style="205" customWidth="1"/>
    <col min="539" max="539" width="11.140625" style="205" customWidth="1"/>
    <col min="540" max="540" width="8.85546875" style="205" customWidth="1"/>
    <col min="541" max="541" width="14.42578125" style="205" customWidth="1"/>
    <col min="542" max="768" width="9.140625" style="205"/>
    <col min="769" max="769" width="4.42578125" style="205" customWidth="1"/>
    <col min="770" max="770" width="50.28515625" style="205" customWidth="1"/>
    <col min="771" max="778" width="0" style="205" hidden="1" customWidth="1"/>
    <col min="779" max="779" width="15.85546875" style="205" customWidth="1"/>
    <col min="780" max="780" width="18.7109375" style="205" customWidth="1"/>
    <col min="781" max="781" width="15.85546875" style="205" customWidth="1"/>
    <col min="782" max="782" width="16" style="205" customWidth="1"/>
    <col min="783" max="783" width="17.7109375" style="205" customWidth="1"/>
    <col min="784" max="784" width="12" style="205" customWidth="1"/>
    <col min="785" max="785" width="14" style="205" customWidth="1"/>
    <col min="786" max="786" width="13.42578125" style="205" customWidth="1"/>
    <col min="787" max="787" width="16.42578125" style="205" customWidth="1"/>
    <col min="788" max="791" width="17.7109375" style="205" customWidth="1"/>
    <col min="792" max="794" width="13.42578125" style="205" customWidth="1"/>
    <col min="795" max="795" width="11.140625" style="205" customWidth="1"/>
    <col min="796" max="796" width="8.85546875" style="205" customWidth="1"/>
    <col min="797" max="797" width="14.42578125" style="205" customWidth="1"/>
    <col min="798" max="1024" width="9.140625" style="205"/>
    <col min="1025" max="1025" width="4.42578125" style="205" customWidth="1"/>
    <col min="1026" max="1026" width="50.28515625" style="205" customWidth="1"/>
    <col min="1027" max="1034" width="0" style="205" hidden="1" customWidth="1"/>
    <col min="1035" max="1035" width="15.85546875" style="205" customWidth="1"/>
    <col min="1036" max="1036" width="18.7109375" style="205" customWidth="1"/>
    <col min="1037" max="1037" width="15.85546875" style="205" customWidth="1"/>
    <col min="1038" max="1038" width="16" style="205" customWidth="1"/>
    <col min="1039" max="1039" width="17.7109375" style="205" customWidth="1"/>
    <col min="1040" max="1040" width="12" style="205" customWidth="1"/>
    <col min="1041" max="1041" width="14" style="205" customWidth="1"/>
    <col min="1042" max="1042" width="13.42578125" style="205" customWidth="1"/>
    <col min="1043" max="1043" width="16.42578125" style="205" customWidth="1"/>
    <col min="1044" max="1047" width="17.7109375" style="205" customWidth="1"/>
    <col min="1048" max="1050" width="13.42578125" style="205" customWidth="1"/>
    <col min="1051" max="1051" width="11.140625" style="205" customWidth="1"/>
    <col min="1052" max="1052" width="8.85546875" style="205" customWidth="1"/>
    <col min="1053" max="1053" width="14.42578125" style="205" customWidth="1"/>
    <col min="1054" max="1280" width="9.140625" style="205"/>
    <col min="1281" max="1281" width="4.42578125" style="205" customWidth="1"/>
    <col min="1282" max="1282" width="50.28515625" style="205" customWidth="1"/>
    <col min="1283" max="1290" width="0" style="205" hidden="1" customWidth="1"/>
    <col min="1291" max="1291" width="15.85546875" style="205" customWidth="1"/>
    <col min="1292" max="1292" width="18.7109375" style="205" customWidth="1"/>
    <col min="1293" max="1293" width="15.85546875" style="205" customWidth="1"/>
    <col min="1294" max="1294" width="16" style="205" customWidth="1"/>
    <col min="1295" max="1295" width="17.7109375" style="205" customWidth="1"/>
    <col min="1296" max="1296" width="12" style="205" customWidth="1"/>
    <col min="1297" max="1297" width="14" style="205" customWidth="1"/>
    <col min="1298" max="1298" width="13.42578125" style="205" customWidth="1"/>
    <col min="1299" max="1299" width="16.42578125" style="205" customWidth="1"/>
    <col min="1300" max="1303" width="17.7109375" style="205" customWidth="1"/>
    <col min="1304" max="1306" width="13.42578125" style="205" customWidth="1"/>
    <col min="1307" max="1307" width="11.140625" style="205" customWidth="1"/>
    <col min="1308" max="1308" width="8.85546875" style="205" customWidth="1"/>
    <col min="1309" max="1309" width="14.42578125" style="205" customWidth="1"/>
    <col min="1310" max="1536" width="9.140625" style="205"/>
    <col min="1537" max="1537" width="4.42578125" style="205" customWidth="1"/>
    <col min="1538" max="1538" width="50.28515625" style="205" customWidth="1"/>
    <col min="1539" max="1546" width="0" style="205" hidden="1" customWidth="1"/>
    <col min="1547" max="1547" width="15.85546875" style="205" customWidth="1"/>
    <col min="1548" max="1548" width="18.7109375" style="205" customWidth="1"/>
    <col min="1549" max="1549" width="15.85546875" style="205" customWidth="1"/>
    <col min="1550" max="1550" width="16" style="205" customWidth="1"/>
    <col min="1551" max="1551" width="17.7109375" style="205" customWidth="1"/>
    <col min="1552" max="1552" width="12" style="205" customWidth="1"/>
    <col min="1553" max="1553" width="14" style="205" customWidth="1"/>
    <col min="1554" max="1554" width="13.42578125" style="205" customWidth="1"/>
    <col min="1555" max="1555" width="16.42578125" style="205" customWidth="1"/>
    <col min="1556" max="1559" width="17.7109375" style="205" customWidth="1"/>
    <col min="1560" max="1562" width="13.42578125" style="205" customWidth="1"/>
    <col min="1563" max="1563" width="11.140625" style="205" customWidth="1"/>
    <col min="1564" max="1564" width="8.85546875" style="205" customWidth="1"/>
    <col min="1565" max="1565" width="14.42578125" style="205" customWidth="1"/>
    <col min="1566" max="1792" width="9.140625" style="205"/>
    <col min="1793" max="1793" width="4.42578125" style="205" customWidth="1"/>
    <col min="1794" max="1794" width="50.28515625" style="205" customWidth="1"/>
    <col min="1795" max="1802" width="0" style="205" hidden="1" customWidth="1"/>
    <col min="1803" max="1803" width="15.85546875" style="205" customWidth="1"/>
    <col min="1804" max="1804" width="18.7109375" style="205" customWidth="1"/>
    <col min="1805" max="1805" width="15.85546875" style="205" customWidth="1"/>
    <col min="1806" max="1806" width="16" style="205" customWidth="1"/>
    <col min="1807" max="1807" width="17.7109375" style="205" customWidth="1"/>
    <col min="1808" max="1808" width="12" style="205" customWidth="1"/>
    <col min="1809" max="1809" width="14" style="205" customWidth="1"/>
    <col min="1810" max="1810" width="13.42578125" style="205" customWidth="1"/>
    <col min="1811" max="1811" width="16.42578125" style="205" customWidth="1"/>
    <col min="1812" max="1815" width="17.7109375" style="205" customWidth="1"/>
    <col min="1816" max="1818" width="13.42578125" style="205" customWidth="1"/>
    <col min="1819" max="1819" width="11.140625" style="205" customWidth="1"/>
    <col min="1820" max="1820" width="8.85546875" style="205" customWidth="1"/>
    <col min="1821" max="1821" width="14.42578125" style="205" customWidth="1"/>
    <col min="1822" max="2048" width="9.140625" style="205"/>
    <col min="2049" max="2049" width="4.42578125" style="205" customWidth="1"/>
    <col min="2050" max="2050" width="50.28515625" style="205" customWidth="1"/>
    <col min="2051" max="2058" width="0" style="205" hidden="1" customWidth="1"/>
    <col min="2059" max="2059" width="15.85546875" style="205" customWidth="1"/>
    <col min="2060" max="2060" width="18.7109375" style="205" customWidth="1"/>
    <col min="2061" max="2061" width="15.85546875" style="205" customWidth="1"/>
    <col min="2062" max="2062" width="16" style="205" customWidth="1"/>
    <col min="2063" max="2063" width="17.7109375" style="205" customWidth="1"/>
    <col min="2064" max="2064" width="12" style="205" customWidth="1"/>
    <col min="2065" max="2065" width="14" style="205" customWidth="1"/>
    <col min="2066" max="2066" width="13.42578125" style="205" customWidth="1"/>
    <col min="2067" max="2067" width="16.42578125" style="205" customWidth="1"/>
    <col min="2068" max="2071" width="17.7109375" style="205" customWidth="1"/>
    <col min="2072" max="2074" width="13.42578125" style="205" customWidth="1"/>
    <col min="2075" max="2075" width="11.140625" style="205" customWidth="1"/>
    <col min="2076" max="2076" width="8.85546875" style="205" customWidth="1"/>
    <col min="2077" max="2077" width="14.42578125" style="205" customWidth="1"/>
    <col min="2078" max="2304" width="9.140625" style="205"/>
    <col min="2305" max="2305" width="4.42578125" style="205" customWidth="1"/>
    <col min="2306" max="2306" width="50.28515625" style="205" customWidth="1"/>
    <col min="2307" max="2314" width="0" style="205" hidden="1" customWidth="1"/>
    <col min="2315" max="2315" width="15.85546875" style="205" customWidth="1"/>
    <col min="2316" max="2316" width="18.7109375" style="205" customWidth="1"/>
    <col min="2317" max="2317" width="15.85546875" style="205" customWidth="1"/>
    <col min="2318" max="2318" width="16" style="205" customWidth="1"/>
    <col min="2319" max="2319" width="17.7109375" style="205" customWidth="1"/>
    <col min="2320" max="2320" width="12" style="205" customWidth="1"/>
    <col min="2321" max="2321" width="14" style="205" customWidth="1"/>
    <col min="2322" max="2322" width="13.42578125" style="205" customWidth="1"/>
    <col min="2323" max="2323" width="16.42578125" style="205" customWidth="1"/>
    <col min="2324" max="2327" width="17.7109375" style="205" customWidth="1"/>
    <col min="2328" max="2330" width="13.42578125" style="205" customWidth="1"/>
    <col min="2331" max="2331" width="11.140625" style="205" customWidth="1"/>
    <col min="2332" max="2332" width="8.85546875" style="205" customWidth="1"/>
    <col min="2333" max="2333" width="14.42578125" style="205" customWidth="1"/>
    <col min="2334" max="2560" width="9.140625" style="205"/>
    <col min="2561" max="2561" width="4.42578125" style="205" customWidth="1"/>
    <col min="2562" max="2562" width="50.28515625" style="205" customWidth="1"/>
    <col min="2563" max="2570" width="0" style="205" hidden="1" customWidth="1"/>
    <col min="2571" max="2571" width="15.85546875" style="205" customWidth="1"/>
    <col min="2572" max="2572" width="18.7109375" style="205" customWidth="1"/>
    <col min="2573" max="2573" width="15.85546875" style="205" customWidth="1"/>
    <col min="2574" max="2574" width="16" style="205" customWidth="1"/>
    <col min="2575" max="2575" width="17.7109375" style="205" customWidth="1"/>
    <col min="2576" max="2576" width="12" style="205" customWidth="1"/>
    <col min="2577" max="2577" width="14" style="205" customWidth="1"/>
    <col min="2578" max="2578" width="13.42578125" style="205" customWidth="1"/>
    <col min="2579" max="2579" width="16.42578125" style="205" customWidth="1"/>
    <col min="2580" max="2583" width="17.7109375" style="205" customWidth="1"/>
    <col min="2584" max="2586" width="13.42578125" style="205" customWidth="1"/>
    <col min="2587" max="2587" width="11.140625" style="205" customWidth="1"/>
    <col min="2588" max="2588" width="8.85546875" style="205" customWidth="1"/>
    <col min="2589" max="2589" width="14.42578125" style="205" customWidth="1"/>
    <col min="2590" max="2816" width="9.140625" style="205"/>
    <col min="2817" max="2817" width="4.42578125" style="205" customWidth="1"/>
    <col min="2818" max="2818" width="50.28515625" style="205" customWidth="1"/>
    <col min="2819" max="2826" width="0" style="205" hidden="1" customWidth="1"/>
    <col min="2827" max="2827" width="15.85546875" style="205" customWidth="1"/>
    <col min="2828" max="2828" width="18.7109375" style="205" customWidth="1"/>
    <col min="2829" max="2829" width="15.85546875" style="205" customWidth="1"/>
    <col min="2830" max="2830" width="16" style="205" customWidth="1"/>
    <col min="2831" max="2831" width="17.7109375" style="205" customWidth="1"/>
    <col min="2832" max="2832" width="12" style="205" customWidth="1"/>
    <col min="2833" max="2833" width="14" style="205" customWidth="1"/>
    <col min="2834" max="2834" width="13.42578125" style="205" customWidth="1"/>
    <col min="2835" max="2835" width="16.42578125" style="205" customWidth="1"/>
    <col min="2836" max="2839" width="17.7109375" style="205" customWidth="1"/>
    <col min="2840" max="2842" width="13.42578125" style="205" customWidth="1"/>
    <col min="2843" max="2843" width="11.140625" style="205" customWidth="1"/>
    <col min="2844" max="2844" width="8.85546875" style="205" customWidth="1"/>
    <col min="2845" max="2845" width="14.42578125" style="205" customWidth="1"/>
    <col min="2846" max="3072" width="9.140625" style="205"/>
    <col min="3073" max="3073" width="4.42578125" style="205" customWidth="1"/>
    <col min="3074" max="3074" width="50.28515625" style="205" customWidth="1"/>
    <col min="3075" max="3082" width="0" style="205" hidden="1" customWidth="1"/>
    <col min="3083" max="3083" width="15.85546875" style="205" customWidth="1"/>
    <col min="3084" max="3084" width="18.7109375" style="205" customWidth="1"/>
    <col min="3085" max="3085" width="15.85546875" style="205" customWidth="1"/>
    <col min="3086" max="3086" width="16" style="205" customWidth="1"/>
    <col min="3087" max="3087" width="17.7109375" style="205" customWidth="1"/>
    <col min="3088" max="3088" width="12" style="205" customWidth="1"/>
    <col min="3089" max="3089" width="14" style="205" customWidth="1"/>
    <col min="3090" max="3090" width="13.42578125" style="205" customWidth="1"/>
    <col min="3091" max="3091" width="16.42578125" style="205" customWidth="1"/>
    <col min="3092" max="3095" width="17.7109375" style="205" customWidth="1"/>
    <col min="3096" max="3098" width="13.42578125" style="205" customWidth="1"/>
    <col min="3099" max="3099" width="11.140625" style="205" customWidth="1"/>
    <col min="3100" max="3100" width="8.85546875" style="205" customWidth="1"/>
    <col min="3101" max="3101" width="14.42578125" style="205" customWidth="1"/>
    <col min="3102" max="3328" width="9.140625" style="205"/>
    <col min="3329" max="3329" width="4.42578125" style="205" customWidth="1"/>
    <col min="3330" max="3330" width="50.28515625" style="205" customWidth="1"/>
    <col min="3331" max="3338" width="0" style="205" hidden="1" customWidth="1"/>
    <col min="3339" max="3339" width="15.85546875" style="205" customWidth="1"/>
    <col min="3340" max="3340" width="18.7109375" style="205" customWidth="1"/>
    <col min="3341" max="3341" width="15.85546875" style="205" customWidth="1"/>
    <col min="3342" max="3342" width="16" style="205" customWidth="1"/>
    <col min="3343" max="3343" width="17.7109375" style="205" customWidth="1"/>
    <col min="3344" max="3344" width="12" style="205" customWidth="1"/>
    <col min="3345" max="3345" width="14" style="205" customWidth="1"/>
    <col min="3346" max="3346" width="13.42578125" style="205" customWidth="1"/>
    <col min="3347" max="3347" width="16.42578125" style="205" customWidth="1"/>
    <col min="3348" max="3351" width="17.7109375" style="205" customWidth="1"/>
    <col min="3352" max="3354" width="13.42578125" style="205" customWidth="1"/>
    <col min="3355" max="3355" width="11.140625" style="205" customWidth="1"/>
    <col min="3356" max="3356" width="8.85546875" style="205" customWidth="1"/>
    <col min="3357" max="3357" width="14.42578125" style="205" customWidth="1"/>
    <col min="3358" max="3584" width="9.140625" style="205"/>
    <col min="3585" max="3585" width="4.42578125" style="205" customWidth="1"/>
    <col min="3586" max="3586" width="50.28515625" style="205" customWidth="1"/>
    <col min="3587" max="3594" width="0" style="205" hidden="1" customWidth="1"/>
    <col min="3595" max="3595" width="15.85546875" style="205" customWidth="1"/>
    <col min="3596" max="3596" width="18.7109375" style="205" customWidth="1"/>
    <col min="3597" max="3597" width="15.85546875" style="205" customWidth="1"/>
    <col min="3598" max="3598" width="16" style="205" customWidth="1"/>
    <col min="3599" max="3599" width="17.7109375" style="205" customWidth="1"/>
    <col min="3600" max="3600" width="12" style="205" customWidth="1"/>
    <col min="3601" max="3601" width="14" style="205" customWidth="1"/>
    <col min="3602" max="3602" width="13.42578125" style="205" customWidth="1"/>
    <col min="3603" max="3603" width="16.42578125" style="205" customWidth="1"/>
    <col min="3604" max="3607" width="17.7109375" style="205" customWidth="1"/>
    <col min="3608" max="3610" width="13.42578125" style="205" customWidth="1"/>
    <col min="3611" max="3611" width="11.140625" style="205" customWidth="1"/>
    <col min="3612" max="3612" width="8.85546875" style="205" customWidth="1"/>
    <col min="3613" max="3613" width="14.42578125" style="205" customWidth="1"/>
    <col min="3614" max="3840" width="9.140625" style="205"/>
    <col min="3841" max="3841" width="4.42578125" style="205" customWidth="1"/>
    <col min="3842" max="3842" width="50.28515625" style="205" customWidth="1"/>
    <col min="3843" max="3850" width="0" style="205" hidden="1" customWidth="1"/>
    <col min="3851" max="3851" width="15.85546875" style="205" customWidth="1"/>
    <col min="3852" max="3852" width="18.7109375" style="205" customWidth="1"/>
    <col min="3853" max="3853" width="15.85546875" style="205" customWidth="1"/>
    <col min="3854" max="3854" width="16" style="205" customWidth="1"/>
    <col min="3855" max="3855" width="17.7109375" style="205" customWidth="1"/>
    <col min="3856" max="3856" width="12" style="205" customWidth="1"/>
    <col min="3857" max="3857" width="14" style="205" customWidth="1"/>
    <col min="3858" max="3858" width="13.42578125" style="205" customWidth="1"/>
    <col min="3859" max="3859" width="16.42578125" style="205" customWidth="1"/>
    <col min="3860" max="3863" width="17.7109375" style="205" customWidth="1"/>
    <col min="3864" max="3866" width="13.42578125" style="205" customWidth="1"/>
    <col min="3867" max="3867" width="11.140625" style="205" customWidth="1"/>
    <col min="3868" max="3868" width="8.85546875" style="205" customWidth="1"/>
    <col min="3869" max="3869" width="14.42578125" style="205" customWidth="1"/>
    <col min="3870" max="4096" width="9.140625" style="205"/>
    <col min="4097" max="4097" width="4.42578125" style="205" customWidth="1"/>
    <col min="4098" max="4098" width="50.28515625" style="205" customWidth="1"/>
    <col min="4099" max="4106" width="0" style="205" hidden="1" customWidth="1"/>
    <col min="4107" max="4107" width="15.85546875" style="205" customWidth="1"/>
    <col min="4108" max="4108" width="18.7109375" style="205" customWidth="1"/>
    <col min="4109" max="4109" width="15.85546875" style="205" customWidth="1"/>
    <col min="4110" max="4110" width="16" style="205" customWidth="1"/>
    <col min="4111" max="4111" width="17.7109375" style="205" customWidth="1"/>
    <col min="4112" max="4112" width="12" style="205" customWidth="1"/>
    <col min="4113" max="4113" width="14" style="205" customWidth="1"/>
    <col min="4114" max="4114" width="13.42578125" style="205" customWidth="1"/>
    <col min="4115" max="4115" width="16.42578125" style="205" customWidth="1"/>
    <col min="4116" max="4119" width="17.7109375" style="205" customWidth="1"/>
    <col min="4120" max="4122" width="13.42578125" style="205" customWidth="1"/>
    <col min="4123" max="4123" width="11.140625" style="205" customWidth="1"/>
    <col min="4124" max="4124" width="8.85546875" style="205" customWidth="1"/>
    <col min="4125" max="4125" width="14.42578125" style="205" customWidth="1"/>
    <col min="4126" max="4352" width="9.140625" style="205"/>
    <col min="4353" max="4353" width="4.42578125" style="205" customWidth="1"/>
    <col min="4354" max="4354" width="50.28515625" style="205" customWidth="1"/>
    <col min="4355" max="4362" width="0" style="205" hidden="1" customWidth="1"/>
    <col min="4363" max="4363" width="15.85546875" style="205" customWidth="1"/>
    <col min="4364" max="4364" width="18.7109375" style="205" customWidth="1"/>
    <col min="4365" max="4365" width="15.85546875" style="205" customWidth="1"/>
    <col min="4366" max="4366" width="16" style="205" customWidth="1"/>
    <col min="4367" max="4367" width="17.7109375" style="205" customWidth="1"/>
    <col min="4368" max="4368" width="12" style="205" customWidth="1"/>
    <col min="4369" max="4369" width="14" style="205" customWidth="1"/>
    <col min="4370" max="4370" width="13.42578125" style="205" customWidth="1"/>
    <col min="4371" max="4371" width="16.42578125" style="205" customWidth="1"/>
    <col min="4372" max="4375" width="17.7109375" style="205" customWidth="1"/>
    <col min="4376" max="4378" width="13.42578125" style="205" customWidth="1"/>
    <col min="4379" max="4379" width="11.140625" style="205" customWidth="1"/>
    <col min="4380" max="4380" width="8.85546875" style="205" customWidth="1"/>
    <col min="4381" max="4381" width="14.42578125" style="205" customWidth="1"/>
    <col min="4382" max="4608" width="9.140625" style="205"/>
    <col min="4609" max="4609" width="4.42578125" style="205" customWidth="1"/>
    <col min="4610" max="4610" width="50.28515625" style="205" customWidth="1"/>
    <col min="4611" max="4618" width="0" style="205" hidden="1" customWidth="1"/>
    <col min="4619" max="4619" width="15.85546875" style="205" customWidth="1"/>
    <col min="4620" max="4620" width="18.7109375" style="205" customWidth="1"/>
    <col min="4621" max="4621" width="15.85546875" style="205" customWidth="1"/>
    <col min="4622" max="4622" width="16" style="205" customWidth="1"/>
    <col min="4623" max="4623" width="17.7109375" style="205" customWidth="1"/>
    <col min="4624" max="4624" width="12" style="205" customWidth="1"/>
    <col min="4625" max="4625" width="14" style="205" customWidth="1"/>
    <col min="4626" max="4626" width="13.42578125" style="205" customWidth="1"/>
    <col min="4627" max="4627" width="16.42578125" style="205" customWidth="1"/>
    <col min="4628" max="4631" width="17.7109375" style="205" customWidth="1"/>
    <col min="4632" max="4634" width="13.42578125" style="205" customWidth="1"/>
    <col min="4635" max="4635" width="11.140625" style="205" customWidth="1"/>
    <col min="4636" max="4636" width="8.85546875" style="205" customWidth="1"/>
    <col min="4637" max="4637" width="14.42578125" style="205" customWidth="1"/>
    <col min="4638" max="4864" width="9.140625" style="205"/>
    <col min="4865" max="4865" width="4.42578125" style="205" customWidth="1"/>
    <col min="4866" max="4866" width="50.28515625" style="205" customWidth="1"/>
    <col min="4867" max="4874" width="0" style="205" hidden="1" customWidth="1"/>
    <col min="4875" max="4875" width="15.85546875" style="205" customWidth="1"/>
    <col min="4876" max="4876" width="18.7109375" style="205" customWidth="1"/>
    <col min="4877" max="4877" width="15.85546875" style="205" customWidth="1"/>
    <col min="4878" max="4878" width="16" style="205" customWidth="1"/>
    <col min="4879" max="4879" width="17.7109375" style="205" customWidth="1"/>
    <col min="4880" max="4880" width="12" style="205" customWidth="1"/>
    <col min="4881" max="4881" width="14" style="205" customWidth="1"/>
    <col min="4882" max="4882" width="13.42578125" style="205" customWidth="1"/>
    <col min="4883" max="4883" width="16.42578125" style="205" customWidth="1"/>
    <col min="4884" max="4887" width="17.7109375" style="205" customWidth="1"/>
    <col min="4888" max="4890" width="13.42578125" style="205" customWidth="1"/>
    <col min="4891" max="4891" width="11.140625" style="205" customWidth="1"/>
    <col min="4892" max="4892" width="8.85546875" style="205" customWidth="1"/>
    <col min="4893" max="4893" width="14.42578125" style="205" customWidth="1"/>
    <col min="4894" max="5120" width="9.140625" style="205"/>
    <col min="5121" max="5121" width="4.42578125" style="205" customWidth="1"/>
    <col min="5122" max="5122" width="50.28515625" style="205" customWidth="1"/>
    <col min="5123" max="5130" width="0" style="205" hidden="1" customWidth="1"/>
    <col min="5131" max="5131" width="15.85546875" style="205" customWidth="1"/>
    <col min="5132" max="5132" width="18.7109375" style="205" customWidth="1"/>
    <col min="5133" max="5133" width="15.85546875" style="205" customWidth="1"/>
    <col min="5134" max="5134" width="16" style="205" customWidth="1"/>
    <col min="5135" max="5135" width="17.7109375" style="205" customWidth="1"/>
    <col min="5136" max="5136" width="12" style="205" customWidth="1"/>
    <col min="5137" max="5137" width="14" style="205" customWidth="1"/>
    <col min="5138" max="5138" width="13.42578125" style="205" customWidth="1"/>
    <col min="5139" max="5139" width="16.42578125" style="205" customWidth="1"/>
    <col min="5140" max="5143" width="17.7109375" style="205" customWidth="1"/>
    <col min="5144" max="5146" width="13.42578125" style="205" customWidth="1"/>
    <col min="5147" max="5147" width="11.140625" style="205" customWidth="1"/>
    <col min="5148" max="5148" width="8.85546875" style="205" customWidth="1"/>
    <col min="5149" max="5149" width="14.42578125" style="205" customWidth="1"/>
    <col min="5150" max="5376" width="9.140625" style="205"/>
    <col min="5377" max="5377" width="4.42578125" style="205" customWidth="1"/>
    <col min="5378" max="5378" width="50.28515625" style="205" customWidth="1"/>
    <col min="5379" max="5386" width="0" style="205" hidden="1" customWidth="1"/>
    <col min="5387" max="5387" width="15.85546875" style="205" customWidth="1"/>
    <col min="5388" max="5388" width="18.7109375" style="205" customWidth="1"/>
    <col min="5389" max="5389" width="15.85546875" style="205" customWidth="1"/>
    <col min="5390" max="5390" width="16" style="205" customWidth="1"/>
    <col min="5391" max="5391" width="17.7109375" style="205" customWidth="1"/>
    <col min="5392" max="5392" width="12" style="205" customWidth="1"/>
    <col min="5393" max="5393" width="14" style="205" customWidth="1"/>
    <col min="5394" max="5394" width="13.42578125" style="205" customWidth="1"/>
    <col min="5395" max="5395" width="16.42578125" style="205" customWidth="1"/>
    <col min="5396" max="5399" width="17.7109375" style="205" customWidth="1"/>
    <col min="5400" max="5402" width="13.42578125" style="205" customWidth="1"/>
    <col min="5403" max="5403" width="11.140625" style="205" customWidth="1"/>
    <col min="5404" max="5404" width="8.85546875" style="205" customWidth="1"/>
    <col min="5405" max="5405" width="14.42578125" style="205" customWidth="1"/>
    <col min="5406" max="5632" width="9.140625" style="205"/>
    <col min="5633" max="5633" width="4.42578125" style="205" customWidth="1"/>
    <col min="5634" max="5634" width="50.28515625" style="205" customWidth="1"/>
    <col min="5635" max="5642" width="0" style="205" hidden="1" customWidth="1"/>
    <col min="5643" max="5643" width="15.85546875" style="205" customWidth="1"/>
    <col min="5644" max="5644" width="18.7109375" style="205" customWidth="1"/>
    <col min="5645" max="5645" width="15.85546875" style="205" customWidth="1"/>
    <col min="5646" max="5646" width="16" style="205" customWidth="1"/>
    <col min="5647" max="5647" width="17.7109375" style="205" customWidth="1"/>
    <col min="5648" max="5648" width="12" style="205" customWidth="1"/>
    <col min="5649" max="5649" width="14" style="205" customWidth="1"/>
    <col min="5650" max="5650" width="13.42578125" style="205" customWidth="1"/>
    <col min="5651" max="5651" width="16.42578125" style="205" customWidth="1"/>
    <col min="5652" max="5655" width="17.7109375" style="205" customWidth="1"/>
    <col min="5656" max="5658" width="13.42578125" style="205" customWidth="1"/>
    <col min="5659" max="5659" width="11.140625" style="205" customWidth="1"/>
    <col min="5660" max="5660" width="8.85546875" style="205" customWidth="1"/>
    <col min="5661" max="5661" width="14.42578125" style="205" customWidth="1"/>
    <col min="5662" max="5888" width="9.140625" style="205"/>
    <col min="5889" max="5889" width="4.42578125" style="205" customWidth="1"/>
    <col min="5890" max="5890" width="50.28515625" style="205" customWidth="1"/>
    <col min="5891" max="5898" width="0" style="205" hidden="1" customWidth="1"/>
    <col min="5899" max="5899" width="15.85546875" style="205" customWidth="1"/>
    <col min="5900" max="5900" width="18.7109375" style="205" customWidth="1"/>
    <col min="5901" max="5901" width="15.85546875" style="205" customWidth="1"/>
    <col min="5902" max="5902" width="16" style="205" customWidth="1"/>
    <col min="5903" max="5903" width="17.7109375" style="205" customWidth="1"/>
    <col min="5904" max="5904" width="12" style="205" customWidth="1"/>
    <col min="5905" max="5905" width="14" style="205" customWidth="1"/>
    <col min="5906" max="5906" width="13.42578125" style="205" customWidth="1"/>
    <col min="5907" max="5907" width="16.42578125" style="205" customWidth="1"/>
    <col min="5908" max="5911" width="17.7109375" style="205" customWidth="1"/>
    <col min="5912" max="5914" width="13.42578125" style="205" customWidth="1"/>
    <col min="5915" max="5915" width="11.140625" style="205" customWidth="1"/>
    <col min="5916" max="5916" width="8.85546875" style="205" customWidth="1"/>
    <col min="5917" max="5917" width="14.42578125" style="205" customWidth="1"/>
    <col min="5918" max="6144" width="9.140625" style="205"/>
    <col min="6145" max="6145" width="4.42578125" style="205" customWidth="1"/>
    <col min="6146" max="6146" width="50.28515625" style="205" customWidth="1"/>
    <col min="6147" max="6154" width="0" style="205" hidden="1" customWidth="1"/>
    <col min="6155" max="6155" width="15.85546875" style="205" customWidth="1"/>
    <col min="6156" max="6156" width="18.7109375" style="205" customWidth="1"/>
    <col min="6157" max="6157" width="15.85546875" style="205" customWidth="1"/>
    <col min="6158" max="6158" width="16" style="205" customWidth="1"/>
    <col min="6159" max="6159" width="17.7109375" style="205" customWidth="1"/>
    <col min="6160" max="6160" width="12" style="205" customWidth="1"/>
    <col min="6161" max="6161" width="14" style="205" customWidth="1"/>
    <col min="6162" max="6162" width="13.42578125" style="205" customWidth="1"/>
    <col min="6163" max="6163" width="16.42578125" style="205" customWidth="1"/>
    <col min="6164" max="6167" width="17.7109375" style="205" customWidth="1"/>
    <col min="6168" max="6170" width="13.42578125" style="205" customWidth="1"/>
    <col min="6171" max="6171" width="11.140625" style="205" customWidth="1"/>
    <col min="6172" max="6172" width="8.85546875" style="205" customWidth="1"/>
    <col min="6173" max="6173" width="14.42578125" style="205" customWidth="1"/>
    <col min="6174" max="6400" width="9.140625" style="205"/>
    <col min="6401" max="6401" width="4.42578125" style="205" customWidth="1"/>
    <col min="6402" max="6402" width="50.28515625" style="205" customWidth="1"/>
    <col min="6403" max="6410" width="0" style="205" hidden="1" customWidth="1"/>
    <col min="6411" max="6411" width="15.85546875" style="205" customWidth="1"/>
    <col min="6412" max="6412" width="18.7109375" style="205" customWidth="1"/>
    <col min="6413" max="6413" width="15.85546875" style="205" customWidth="1"/>
    <col min="6414" max="6414" width="16" style="205" customWidth="1"/>
    <col min="6415" max="6415" width="17.7109375" style="205" customWidth="1"/>
    <col min="6416" max="6416" width="12" style="205" customWidth="1"/>
    <col min="6417" max="6417" width="14" style="205" customWidth="1"/>
    <col min="6418" max="6418" width="13.42578125" style="205" customWidth="1"/>
    <col min="6419" max="6419" width="16.42578125" style="205" customWidth="1"/>
    <col min="6420" max="6423" width="17.7109375" style="205" customWidth="1"/>
    <col min="6424" max="6426" width="13.42578125" style="205" customWidth="1"/>
    <col min="6427" max="6427" width="11.140625" style="205" customWidth="1"/>
    <col min="6428" max="6428" width="8.85546875" style="205" customWidth="1"/>
    <col min="6429" max="6429" width="14.42578125" style="205" customWidth="1"/>
    <col min="6430" max="6656" width="9.140625" style="205"/>
    <col min="6657" max="6657" width="4.42578125" style="205" customWidth="1"/>
    <col min="6658" max="6658" width="50.28515625" style="205" customWidth="1"/>
    <col min="6659" max="6666" width="0" style="205" hidden="1" customWidth="1"/>
    <col min="6667" max="6667" width="15.85546875" style="205" customWidth="1"/>
    <col min="6668" max="6668" width="18.7109375" style="205" customWidth="1"/>
    <col min="6669" max="6669" width="15.85546875" style="205" customWidth="1"/>
    <col min="6670" max="6670" width="16" style="205" customWidth="1"/>
    <col min="6671" max="6671" width="17.7109375" style="205" customWidth="1"/>
    <col min="6672" max="6672" width="12" style="205" customWidth="1"/>
    <col min="6673" max="6673" width="14" style="205" customWidth="1"/>
    <col min="6674" max="6674" width="13.42578125" style="205" customWidth="1"/>
    <col min="6675" max="6675" width="16.42578125" style="205" customWidth="1"/>
    <col min="6676" max="6679" width="17.7109375" style="205" customWidth="1"/>
    <col min="6680" max="6682" width="13.42578125" style="205" customWidth="1"/>
    <col min="6683" max="6683" width="11.140625" style="205" customWidth="1"/>
    <col min="6684" max="6684" width="8.85546875" style="205" customWidth="1"/>
    <col min="6685" max="6685" width="14.42578125" style="205" customWidth="1"/>
    <col min="6686" max="6912" width="9.140625" style="205"/>
    <col min="6913" max="6913" width="4.42578125" style="205" customWidth="1"/>
    <col min="6914" max="6914" width="50.28515625" style="205" customWidth="1"/>
    <col min="6915" max="6922" width="0" style="205" hidden="1" customWidth="1"/>
    <col min="6923" max="6923" width="15.85546875" style="205" customWidth="1"/>
    <col min="6924" max="6924" width="18.7109375" style="205" customWidth="1"/>
    <col min="6925" max="6925" width="15.85546875" style="205" customWidth="1"/>
    <col min="6926" max="6926" width="16" style="205" customWidth="1"/>
    <col min="6927" max="6927" width="17.7109375" style="205" customWidth="1"/>
    <col min="6928" max="6928" width="12" style="205" customWidth="1"/>
    <col min="6929" max="6929" width="14" style="205" customWidth="1"/>
    <col min="6930" max="6930" width="13.42578125" style="205" customWidth="1"/>
    <col min="6931" max="6931" width="16.42578125" style="205" customWidth="1"/>
    <col min="6932" max="6935" width="17.7109375" style="205" customWidth="1"/>
    <col min="6936" max="6938" width="13.42578125" style="205" customWidth="1"/>
    <col min="6939" max="6939" width="11.140625" style="205" customWidth="1"/>
    <col min="6940" max="6940" width="8.85546875" style="205" customWidth="1"/>
    <col min="6941" max="6941" width="14.42578125" style="205" customWidth="1"/>
    <col min="6942" max="7168" width="9.140625" style="205"/>
    <col min="7169" max="7169" width="4.42578125" style="205" customWidth="1"/>
    <col min="7170" max="7170" width="50.28515625" style="205" customWidth="1"/>
    <col min="7171" max="7178" width="0" style="205" hidden="1" customWidth="1"/>
    <col min="7179" max="7179" width="15.85546875" style="205" customWidth="1"/>
    <col min="7180" max="7180" width="18.7109375" style="205" customWidth="1"/>
    <col min="7181" max="7181" width="15.85546875" style="205" customWidth="1"/>
    <col min="7182" max="7182" width="16" style="205" customWidth="1"/>
    <col min="7183" max="7183" width="17.7109375" style="205" customWidth="1"/>
    <col min="7184" max="7184" width="12" style="205" customWidth="1"/>
    <col min="7185" max="7185" width="14" style="205" customWidth="1"/>
    <col min="7186" max="7186" width="13.42578125" style="205" customWidth="1"/>
    <col min="7187" max="7187" width="16.42578125" style="205" customWidth="1"/>
    <col min="7188" max="7191" width="17.7109375" style="205" customWidth="1"/>
    <col min="7192" max="7194" width="13.42578125" style="205" customWidth="1"/>
    <col min="7195" max="7195" width="11.140625" style="205" customWidth="1"/>
    <col min="7196" max="7196" width="8.85546875" style="205" customWidth="1"/>
    <col min="7197" max="7197" width="14.42578125" style="205" customWidth="1"/>
    <col min="7198" max="7424" width="9.140625" style="205"/>
    <col min="7425" max="7425" width="4.42578125" style="205" customWidth="1"/>
    <col min="7426" max="7426" width="50.28515625" style="205" customWidth="1"/>
    <col min="7427" max="7434" width="0" style="205" hidden="1" customWidth="1"/>
    <col min="7435" max="7435" width="15.85546875" style="205" customWidth="1"/>
    <col min="7436" max="7436" width="18.7109375" style="205" customWidth="1"/>
    <col min="7437" max="7437" width="15.85546875" style="205" customWidth="1"/>
    <col min="7438" max="7438" width="16" style="205" customWidth="1"/>
    <col min="7439" max="7439" width="17.7109375" style="205" customWidth="1"/>
    <col min="7440" max="7440" width="12" style="205" customWidth="1"/>
    <col min="7441" max="7441" width="14" style="205" customWidth="1"/>
    <col min="7442" max="7442" width="13.42578125" style="205" customWidth="1"/>
    <col min="7443" max="7443" width="16.42578125" style="205" customWidth="1"/>
    <col min="7444" max="7447" width="17.7109375" style="205" customWidth="1"/>
    <col min="7448" max="7450" width="13.42578125" style="205" customWidth="1"/>
    <col min="7451" max="7451" width="11.140625" style="205" customWidth="1"/>
    <col min="7452" max="7452" width="8.85546875" style="205" customWidth="1"/>
    <col min="7453" max="7453" width="14.42578125" style="205" customWidth="1"/>
    <col min="7454" max="7680" width="9.140625" style="205"/>
    <col min="7681" max="7681" width="4.42578125" style="205" customWidth="1"/>
    <col min="7682" max="7682" width="50.28515625" style="205" customWidth="1"/>
    <col min="7683" max="7690" width="0" style="205" hidden="1" customWidth="1"/>
    <col min="7691" max="7691" width="15.85546875" style="205" customWidth="1"/>
    <col min="7692" max="7692" width="18.7109375" style="205" customWidth="1"/>
    <col min="7693" max="7693" width="15.85546875" style="205" customWidth="1"/>
    <col min="7694" max="7694" width="16" style="205" customWidth="1"/>
    <col min="7695" max="7695" width="17.7109375" style="205" customWidth="1"/>
    <col min="7696" max="7696" width="12" style="205" customWidth="1"/>
    <col min="7697" max="7697" width="14" style="205" customWidth="1"/>
    <col min="7698" max="7698" width="13.42578125" style="205" customWidth="1"/>
    <col min="7699" max="7699" width="16.42578125" style="205" customWidth="1"/>
    <col min="7700" max="7703" width="17.7109375" style="205" customWidth="1"/>
    <col min="7704" max="7706" width="13.42578125" style="205" customWidth="1"/>
    <col min="7707" max="7707" width="11.140625" style="205" customWidth="1"/>
    <col min="7708" max="7708" width="8.85546875" style="205" customWidth="1"/>
    <col min="7709" max="7709" width="14.42578125" style="205" customWidth="1"/>
    <col min="7710" max="7936" width="9.140625" style="205"/>
    <col min="7937" max="7937" width="4.42578125" style="205" customWidth="1"/>
    <col min="7938" max="7938" width="50.28515625" style="205" customWidth="1"/>
    <col min="7939" max="7946" width="0" style="205" hidden="1" customWidth="1"/>
    <col min="7947" max="7947" width="15.85546875" style="205" customWidth="1"/>
    <col min="7948" max="7948" width="18.7109375" style="205" customWidth="1"/>
    <col min="7949" max="7949" width="15.85546875" style="205" customWidth="1"/>
    <col min="7950" max="7950" width="16" style="205" customWidth="1"/>
    <col min="7951" max="7951" width="17.7109375" style="205" customWidth="1"/>
    <col min="7952" max="7952" width="12" style="205" customWidth="1"/>
    <col min="7953" max="7953" width="14" style="205" customWidth="1"/>
    <col min="7954" max="7954" width="13.42578125" style="205" customWidth="1"/>
    <col min="7955" max="7955" width="16.42578125" style="205" customWidth="1"/>
    <col min="7956" max="7959" width="17.7109375" style="205" customWidth="1"/>
    <col min="7960" max="7962" width="13.42578125" style="205" customWidth="1"/>
    <col min="7963" max="7963" width="11.140625" style="205" customWidth="1"/>
    <col min="7964" max="7964" width="8.85546875" style="205" customWidth="1"/>
    <col min="7965" max="7965" width="14.42578125" style="205" customWidth="1"/>
    <col min="7966" max="8192" width="9.140625" style="205"/>
    <col min="8193" max="8193" width="4.42578125" style="205" customWidth="1"/>
    <col min="8194" max="8194" width="50.28515625" style="205" customWidth="1"/>
    <col min="8195" max="8202" width="0" style="205" hidden="1" customWidth="1"/>
    <col min="8203" max="8203" width="15.85546875" style="205" customWidth="1"/>
    <col min="8204" max="8204" width="18.7109375" style="205" customWidth="1"/>
    <col min="8205" max="8205" width="15.85546875" style="205" customWidth="1"/>
    <col min="8206" max="8206" width="16" style="205" customWidth="1"/>
    <col min="8207" max="8207" width="17.7109375" style="205" customWidth="1"/>
    <col min="8208" max="8208" width="12" style="205" customWidth="1"/>
    <col min="8209" max="8209" width="14" style="205" customWidth="1"/>
    <col min="8210" max="8210" width="13.42578125" style="205" customWidth="1"/>
    <col min="8211" max="8211" width="16.42578125" style="205" customWidth="1"/>
    <col min="8212" max="8215" width="17.7109375" style="205" customWidth="1"/>
    <col min="8216" max="8218" width="13.42578125" style="205" customWidth="1"/>
    <col min="8219" max="8219" width="11.140625" style="205" customWidth="1"/>
    <col min="8220" max="8220" width="8.85546875" style="205" customWidth="1"/>
    <col min="8221" max="8221" width="14.42578125" style="205" customWidth="1"/>
    <col min="8222" max="8448" width="9.140625" style="205"/>
    <col min="8449" max="8449" width="4.42578125" style="205" customWidth="1"/>
    <col min="8450" max="8450" width="50.28515625" style="205" customWidth="1"/>
    <col min="8451" max="8458" width="0" style="205" hidden="1" customWidth="1"/>
    <col min="8459" max="8459" width="15.85546875" style="205" customWidth="1"/>
    <col min="8460" max="8460" width="18.7109375" style="205" customWidth="1"/>
    <col min="8461" max="8461" width="15.85546875" style="205" customWidth="1"/>
    <col min="8462" max="8462" width="16" style="205" customWidth="1"/>
    <col min="8463" max="8463" width="17.7109375" style="205" customWidth="1"/>
    <col min="8464" max="8464" width="12" style="205" customWidth="1"/>
    <col min="8465" max="8465" width="14" style="205" customWidth="1"/>
    <col min="8466" max="8466" width="13.42578125" style="205" customWidth="1"/>
    <col min="8467" max="8467" width="16.42578125" style="205" customWidth="1"/>
    <col min="8468" max="8471" width="17.7109375" style="205" customWidth="1"/>
    <col min="8472" max="8474" width="13.42578125" style="205" customWidth="1"/>
    <col min="8475" max="8475" width="11.140625" style="205" customWidth="1"/>
    <col min="8476" max="8476" width="8.85546875" style="205" customWidth="1"/>
    <col min="8477" max="8477" width="14.42578125" style="205" customWidth="1"/>
    <col min="8478" max="8704" width="9.140625" style="205"/>
    <col min="8705" max="8705" width="4.42578125" style="205" customWidth="1"/>
    <col min="8706" max="8706" width="50.28515625" style="205" customWidth="1"/>
    <col min="8707" max="8714" width="0" style="205" hidden="1" customWidth="1"/>
    <col min="8715" max="8715" width="15.85546875" style="205" customWidth="1"/>
    <col min="8716" max="8716" width="18.7109375" style="205" customWidth="1"/>
    <col min="8717" max="8717" width="15.85546875" style="205" customWidth="1"/>
    <col min="8718" max="8718" width="16" style="205" customWidth="1"/>
    <col min="8719" max="8719" width="17.7109375" style="205" customWidth="1"/>
    <col min="8720" max="8720" width="12" style="205" customWidth="1"/>
    <col min="8721" max="8721" width="14" style="205" customWidth="1"/>
    <col min="8722" max="8722" width="13.42578125" style="205" customWidth="1"/>
    <col min="8723" max="8723" width="16.42578125" style="205" customWidth="1"/>
    <col min="8724" max="8727" width="17.7109375" style="205" customWidth="1"/>
    <col min="8728" max="8730" width="13.42578125" style="205" customWidth="1"/>
    <col min="8731" max="8731" width="11.140625" style="205" customWidth="1"/>
    <col min="8732" max="8732" width="8.85546875" style="205" customWidth="1"/>
    <col min="8733" max="8733" width="14.42578125" style="205" customWidth="1"/>
    <col min="8734" max="8960" width="9.140625" style="205"/>
    <col min="8961" max="8961" width="4.42578125" style="205" customWidth="1"/>
    <col min="8962" max="8962" width="50.28515625" style="205" customWidth="1"/>
    <col min="8963" max="8970" width="0" style="205" hidden="1" customWidth="1"/>
    <col min="8971" max="8971" width="15.85546875" style="205" customWidth="1"/>
    <col min="8972" max="8972" width="18.7109375" style="205" customWidth="1"/>
    <col min="8973" max="8973" width="15.85546875" style="205" customWidth="1"/>
    <col min="8974" max="8974" width="16" style="205" customWidth="1"/>
    <col min="8975" max="8975" width="17.7109375" style="205" customWidth="1"/>
    <col min="8976" max="8976" width="12" style="205" customWidth="1"/>
    <col min="8977" max="8977" width="14" style="205" customWidth="1"/>
    <col min="8978" max="8978" width="13.42578125" style="205" customWidth="1"/>
    <col min="8979" max="8979" width="16.42578125" style="205" customWidth="1"/>
    <col min="8980" max="8983" width="17.7109375" style="205" customWidth="1"/>
    <col min="8984" max="8986" width="13.42578125" style="205" customWidth="1"/>
    <col min="8987" max="8987" width="11.140625" style="205" customWidth="1"/>
    <col min="8988" max="8988" width="8.85546875" style="205" customWidth="1"/>
    <col min="8989" max="8989" width="14.42578125" style="205" customWidth="1"/>
    <col min="8990" max="9216" width="9.140625" style="205"/>
    <col min="9217" max="9217" width="4.42578125" style="205" customWidth="1"/>
    <col min="9218" max="9218" width="50.28515625" style="205" customWidth="1"/>
    <col min="9219" max="9226" width="0" style="205" hidden="1" customWidth="1"/>
    <col min="9227" max="9227" width="15.85546875" style="205" customWidth="1"/>
    <col min="9228" max="9228" width="18.7109375" style="205" customWidth="1"/>
    <col min="9229" max="9229" width="15.85546875" style="205" customWidth="1"/>
    <col min="9230" max="9230" width="16" style="205" customWidth="1"/>
    <col min="9231" max="9231" width="17.7109375" style="205" customWidth="1"/>
    <col min="9232" max="9232" width="12" style="205" customWidth="1"/>
    <col min="9233" max="9233" width="14" style="205" customWidth="1"/>
    <col min="9234" max="9234" width="13.42578125" style="205" customWidth="1"/>
    <col min="9235" max="9235" width="16.42578125" style="205" customWidth="1"/>
    <col min="9236" max="9239" width="17.7109375" style="205" customWidth="1"/>
    <col min="9240" max="9242" width="13.42578125" style="205" customWidth="1"/>
    <col min="9243" max="9243" width="11.140625" style="205" customWidth="1"/>
    <col min="9244" max="9244" width="8.85546875" style="205" customWidth="1"/>
    <col min="9245" max="9245" width="14.42578125" style="205" customWidth="1"/>
    <col min="9246" max="9472" width="9.140625" style="205"/>
    <col min="9473" max="9473" width="4.42578125" style="205" customWidth="1"/>
    <col min="9474" max="9474" width="50.28515625" style="205" customWidth="1"/>
    <col min="9475" max="9482" width="0" style="205" hidden="1" customWidth="1"/>
    <col min="9483" max="9483" width="15.85546875" style="205" customWidth="1"/>
    <col min="9484" max="9484" width="18.7109375" style="205" customWidth="1"/>
    <col min="9485" max="9485" width="15.85546875" style="205" customWidth="1"/>
    <col min="9486" max="9486" width="16" style="205" customWidth="1"/>
    <col min="9487" max="9487" width="17.7109375" style="205" customWidth="1"/>
    <col min="9488" max="9488" width="12" style="205" customWidth="1"/>
    <col min="9489" max="9489" width="14" style="205" customWidth="1"/>
    <col min="9490" max="9490" width="13.42578125" style="205" customWidth="1"/>
    <col min="9491" max="9491" width="16.42578125" style="205" customWidth="1"/>
    <col min="9492" max="9495" width="17.7109375" style="205" customWidth="1"/>
    <col min="9496" max="9498" width="13.42578125" style="205" customWidth="1"/>
    <col min="9499" max="9499" width="11.140625" style="205" customWidth="1"/>
    <col min="9500" max="9500" width="8.85546875" style="205" customWidth="1"/>
    <col min="9501" max="9501" width="14.42578125" style="205" customWidth="1"/>
    <col min="9502" max="9728" width="9.140625" style="205"/>
    <col min="9729" max="9729" width="4.42578125" style="205" customWidth="1"/>
    <col min="9730" max="9730" width="50.28515625" style="205" customWidth="1"/>
    <col min="9731" max="9738" width="0" style="205" hidden="1" customWidth="1"/>
    <col min="9739" max="9739" width="15.85546875" style="205" customWidth="1"/>
    <col min="9740" max="9740" width="18.7109375" style="205" customWidth="1"/>
    <col min="9741" max="9741" width="15.85546875" style="205" customWidth="1"/>
    <col min="9742" max="9742" width="16" style="205" customWidth="1"/>
    <col min="9743" max="9743" width="17.7109375" style="205" customWidth="1"/>
    <col min="9744" max="9744" width="12" style="205" customWidth="1"/>
    <col min="9745" max="9745" width="14" style="205" customWidth="1"/>
    <col min="9746" max="9746" width="13.42578125" style="205" customWidth="1"/>
    <col min="9747" max="9747" width="16.42578125" style="205" customWidth="1"/>
    <col min="9748" max="9751" width="17.7109375" style="205" customWidth="1"/>
    <col min="9752" max="9754" width="13.42578125" style="205" customWidth="1"/>
    <col min="9755" max="9755" width="11.140625" style="205" customWidth="1"/>
    <col min="9756" max="9756" width="8.85546875" style="205" customWidth="1"/>
    <col min="9757" max="9757" width="14.42578125" style="205" customWidth="1"/>
    <col min="9758" max="9984" width="9.140625" style="205"/>
    <col min="9985" max="9985" width="4.42578125" style="205" customWidth="1"/>
    <col min="9986" max="9986" width="50.28515625" style="205" customWidth="1"/>
    <col min="9987" max="9994" width="0" style="205" hidden="1" customWidth="1"/>
    <col min="9995" max="9995" width="15.85546875" style="205" customWidth="1"/>
    <col min="9996" max="9996" width="18.7109375" style="205" customWidth="1"/>
    <col min="9997" max="9997" width="15.85546875" style="205" customWidth="1"/>
    <col min="9998" max="9998" width="16" style="205" customWidth="1"/>
    <col min="9999" max="9999" width="17.7109375" style="205" customWidth="1"/>
    <col min="10000" max="10000" width="12" style="205" customWidth="1"/>
    <col min="10001" max="10001" width="14" style="205" customWidth="1"/>
    <col min="10002" max="10002" width="13.42578125" style="205" customWidth="1"/>
    <col min="10003" max="10003" width="16.42578125" style="205" customWidth="1"/>
    <col min="10004" max="10007" width="17.7109375" style="205" customWidth="1"/>
    <col min="10008" max="10010" width="13.42578125" style="205" customWidth="1"/>
    <col min="10011" max="10011" width="11.140625" style="205" customWidth="1"/>
    <col min="10012" max="10012" width="8.85546875" style="205" customWidth="1"/>
    <col min="10013" max="10013" width="14.42578125" style="205" customWidth="1"/>
    <col min="10014" max="10240" width="9.140625" style="205"/>
    <col min="10241" max="10241" width="4.42578125" style="205" customWidth="1"/>
    <col min="10242" max="10242" width="50.28515625" style="205" customWidth="1"/>
    <col min="10243" max="10250" width="0" style="205" hidden="1" customWidth="1"/>
    <col min="10251" max="10251" width="15.85546875" style="205" customWidth="1"/>
    <col min="10252" max="10252" width="18.7109375" style="205" customWidth="1"/>
    <col min="10253" max="10253" width="15.85546875" style="205" customWidth="1"/>
    <col min="10254" max="10254" width="16" style="205" customWidth="1"/>
    <col min="10255" max="10255" width="17.7109375" style="205" customWidth="1"/>
    <col min="10256" max="10256" width="12" style="205" customWidth="1"/>
    <col min="10257" max="10257" width="14" style="205" customWidth="1"/>
    <col min="10258" max="10258" width="13.42578125" style="205" customWidth="1"/>
    <col min="10259" max="10259" width="16.42578125" style="205" customWidth="1"/>
    <col min="10260" max="10263" width="17.7109375" style="205" customWidth="1"/>
    <col min="10264" max="10266" width="13.42578125" style="205" customWidth="1"/>
    <col min="10267" max="10267" width="11.140625" style="205" customWidth="1"/>
    <col min="10268" max="10268" width="8.85546875" style="205" customWidth="1"/>
    <col min="10269" max="10269" width="14.42578125" style="205" customWidth="1"/>
    <col min="10270" max="10496" width="9.140625" style="205"/>
    <col min="10497" max="10497" width="4.42578125" style="205" customWidth="1"/>
    <col min="10498" max="10498" width="50.28515625" style="205" customWidth="1"/>
    <col min="10499" max="10506" width="0" style="205" hidden="1" customWidth="1"/>
    <col min="10507" max="10507" width="15.85546875" style="205" customWidth="1"/>
    <col min="10508" max="10508" width="18.7109375" style="205" customWidth="1"/>
    <col min="10509" max="10509" width="15.85546875" style="205" customWidth="1"/>
    <col min="10510" max="10510" width="16" style="205" customWidth="1"/>
    <col min="10511" max="10511" width="17.7109375" style="205" customWidth="1"/>
    <col min="10512" max="10512" width="12" style="205" customWidth="1"/>
    <col min="10513" max="10513" width="14" style="205" customWidth="1"/>
    <col min="10514" max="10514" width="13.42578125" style="205" customWidth="1"/>
    <col min="10515" max="10515" width="16.42578125" style="205" customWidth="1"/>
    <col min="10516" max="10519" width="17.7109375" style="205" customWidth="1"/>
    <col min="10520" max="10522" width="13.42578125" style="205" customWidth="1"/>
    <col min="10523" max="10523" width="11.140625" style="205" customWidth="1"/>
    <col min="10524" max="10524" width="8.85546875" style="205" customWidth="1"/>
    <col min="10525" max="10525" width="14.42578125" style="205" customWidth="1"/>
    <col min="10526" max="10752" width="9.140625" style="205"/>
    <col min="10753" max="10753" width="4.42578125" style="205" customWidth="1"/>
    <col min="10754" max="10754" width="50.28515625" style="205" customWidth="1"/>
    <col min="10755" max="10762" width="0" style="205" hidden="1" customWidth="1"/>
    <col min="10763" max="10763" width="15.85546875" style="205" customWidth="1"/>
    <col min="10764" max="10764" width="18.7109375" style="205" customWidth="1"/>
    <col min="10765" max="10765" width="15.85546875" style="205" customWidth="1"/>
    <col min="10766" max="10766" width="16" style="205" customWidth="1"/>
    <col min="10767" max="10767" width="17.7109375" style="205" customWidth="1"/>
    <col min="10768" max="10768" width="12" style="205" customWidth="1"/>
    <col min="10769" max="10769" width="14" style="205" customWidth="1"/>
    <col min="10770" max="10770" width="13.42578125" style="205" customWidth="1"/>
    <col min="10771" max="10771" width="16.42578125" style="205" customWidth="1"/>
    <col min="10772" max="10775" width="17.7109375" style="205" customWidth="1"/>
    <col min="10776" max="10778" width="13.42578125" style="205" customWidth="1"/>
    <col min="10779" max="10779" width="11.140625" style="205" customWidth="1"/>
    <col min="10780" max="10780" width="8.85546875" style="205" customWidth="1"/>
    <col min="10781" max="10781" width="14.42578125" style="205" customWidth="1"/>
    <col min="10782" max="11008" width="9.140625" style="205"/>
    <col min="11009" max="11009" width="4.42578125" style="205" customWidth="1"/>
    <col min="11010" max="11010" width="50.28515625" style="205" customWidth="1"/>
    <col min="11011" max="11018" width="0" style="205" hidden="1" customWidth="1"/>
    <col min="11019" max="11019" width="15.85546875" style="205" customWidth="1"/>
    <col min="11020" max="11020" width="18.7109375" style="205" customWidth="1"/>
    <col min="11021" max="11021" width="15.85546875" style="205" customWidth="1"/>
    <col min="11022" max="11022" width="16" style="205" customWidth="1"/>
    <col min="11023" max="11023" width="17.7109375" style="205" customWidth="1"/>
    <col min="11024" max="11024" width="12" style="205" customWidth="1"/>
    <col min="11025" max="11025" width="14" style="205" customWidth="1"/>
    <col min="11026" max="11026" width="13.42578125" style="205" customWidth="1"/>
    <col min="11027" max="11027" width="16.42578125" style="205" customWidth="1"/>
    <col min="11028" max="11031" width="17.7109375" style="205" customWidth="1"/>
    <col min="11032" max="11034" width="13.42578125" style="205" customWidth="1"/>
    <col min="11035" max="11035" width="11.140625" style="205" customWidth="1"/>
    <col min="11036" max="11036" width="8.85546875" style="205" customWidth="1"/>
    <col min="11037" max="11037" width="14.42578125" style="205" customWidth="1"/>
    <col min="11038" max="11264" width="9.140625" style="205"/>
    <col min="11265" max="11265" width="4.42578125" style="205" customWidth="1"/>
    <col min="11266" max="11266" width="50.28515625" style="205" customWidth="1"/>
    <col min="11267" max="11274" width="0" style="205" hidden="1" customWidth="1"/>
    <col min="11275" max="11275" width="15.85546875" style="205" customWidth="1"/>
    <col min="11276" max="11276" width="18.7109375" style="205" customWidth="1"/>
    <col min="11277" max="11277" width="15.85546875" style="205" customWidth="1"/>
    <col min="11278" max="11278" width="16" style="205" customWidth="1"/>
    <col min="11279" max="11279" width="17.7109375" style="205" customWidth="1"/>
    <col min="11280" max="11280" width="12" style="205" customWidth="1"/>
    <col min="11281" max="11281" width="14" style="205" customWidth="1"/>
    <col min="11282" max="11282" width="13.42578125" style="205" customWidth="1"/>
    <col min="11283" max="11283" width="16.42578125" style="205" customWidth="1"/>
    <col min="11284" max="11287" width="17.7109375" style="205" customWidth="1"/>
    <col min="11288" max="11290" width="13.42578125" style="205" customWidth="1"/>
    <col min="11291" max="11291" width="11.140625" style="205" customWidth="1"/>
    <col min="11292" max="11292" width="8.85546875" style="205" customWidth="1"/>
    <col min="11293" max="11293" width="14.42578125" style="205" customWidth="1"/>
    <col min="11294" max="11520" width="9.140625" style="205"/>
    <col min="11521" max="11521" width="4.42578125" style="205" customWidth="1"/>
    <col min="11522" max="11522" width="50.28515625" style="205" customWidth="1"/>
    <col min="11523" max="11530" width="0" style="205" hidden="1" customWidth="1"/>
    <col min="11531" max="11531" width="15.85546875" style="205" customWidth="1"/>
    <col min="11532" max="11532" width="18.7109375" style="205" customWidth="1"/>
    <col min="11533" max="11533" width="15.85546875" style="205" customWidth="1"/>
    <col min="11534" max="11534" width="16" style="205" customWidth="1"/>
    <col min="11535" max="11535" width="17.7109375" style="205" customWidth="1"/>
    <col min="11536" max="11536" width="12" style="205" customWidth="1"/>
    <col min="11537" max="11537" width="14" style="205" customWidth="1"/>
    <col min="11538" max="11538" width="13.42578125" style="205" customWidth="1"/>
    <col min="11539" max="11539" width="16.42578125" style="205" customWidth="1"/>
    <col min="11540" max="11543" width="17.7109375" style="205" customWidth="1"/>
    <col min="11544" max="11546" width="13.42578125" style="205" customWidth="1"/>
    <col min="11547" max="11547" width="11.140625" style="205" customWidth="1"/>
    <col min="11548" max="11548" width="8.85546875" style="205" customWidth="1"/>
    <col min="11549" max="11549" width="14.42578125" style="205" customWidth="1"/>
    <col min="11550" max="11776" width="9.140625" style="205"/>
    <col min="11777" max="11777" width="4.42578125" style="205" customWidth="1"/>
    <col min="11778" max="11778" width="50.28515625" style="205" customWidth="1"/>
    <col min="11779" max="11786" width="0" style="205" hidden="1" customWidth="1"/>
    <col min="11787" max="11787" width="15.85546875" style="205" customWidth="1"/>
    <col min="11788" max="11788" width="18.7109375" style="205" customWidth="1"/>
    <col min="11789" max="11789" width="15.85546875" style="205" customWidth="1"/>
    <col min="11790" max="11790" width="16" style="205" customWidth="1"/>
    <col min="11791" max="11791" width="17.7109375" style="205" customWidth="1"/>
    <col min="11792" max="11792" width="12" style="205" customWidth="1"/>
    <col min="11793" max="11793" width="14" style="205" customWidth="1"/>
    <col min="11794" max="11794" width="13.42578125" style="205" customWidth="1"/>
    <col min="11795" max="11795" width="16.42578125" style="205" customWidth="1"/>
    <col min="11796" max="11799" width="17.7109375" style="205" customWidth="1"/>
    <col min="11800" max="11802" width="13.42578125" style="205" customWidth="1"/>
    <col min="11803" max="11803" width="11.140625" style="205" customWidth="1"/>
    <col min="11804" max="11804" width="8.85546875" style="205" customWidth="1"/>
    <col min="11805" max="11805" width="14.42578125" style="205" customWidth="1"/>
    <col min="11806" max="12032" width="9.140625" style="205"/>
    <col min="12033" max="12033" width="4.42578125" style="205" customWidth="1"/>
    <col min="12034" max="12034" width="50.28515625" style="205" customWidth="1"/>
    <col min="12035" max="12042" width="0" style="205" hidden="1" customWidth="1"/>
    <col min="12043" max="12043" width="15.85546875" style="205" customWidth="1"/>
    <col min="12044" max="12044" width="18.7109375" style="205" customWidth="1"/>
    <col min="12045" max="12045" width="15.85546875" style="205" customWidth="1"/>
    <col min="12046" max="12046" width="16" style="205" customWidth="1"/>
    <col min="12047" max="12047" width="17.7109375" style="205" customWidth="1"/>
    <col min="12048" max="12048" width="12" style="205" customWidth="1"/>
    <col min="12049" max="12049" width="14" style="205" customWidth="1"/>
    <col min="12050" max="12050" width="13.42578125" style="205" customWidth="1"/>
    <col min="12051" max="12051" width="16.42578125" style="205" customWidth="1"/>
    <col min="12052" max="12055" width="17.7109375" style="205" customWidth="1"/>
    <col min="12056" max="12058" width="13.42578125" style="205" customWidth="1"/>
    <col min="12059" max="12059" width="11.140625" style="205" customWidth="1"/>
    <col min="12060" max="12060" width="8.85546875" style="205" customWidth="1"/>
    <col min="12061" max="12061" width="14.42578125" style="205" customWidth="1"/>
    <col min="12062" max="12288" width="9.140625" style="205"/>
    <col min="12289" max="12289" width="4.42578125" style="205" customWidth="1"/>
    <col min="12290" max="12290" width="50.28515625" style="205" customWidth="1"/>
    <col min="12291" max="12298" width="0" style="205" hidden="1" customWidth="1"/>
    <col min="12299" max="12299" width="15.85546875" style="205" customWidth="1"/>
    <col min="12300" max="12300" width="18.7109375" style="205" customWidth="1"/>
    <col min="12301" max="12301" width="15.85546875" style="205" customWidth="1"/>
    <col min="12302" max="12302" width="16" style="205" customWidth="1"/>
    <col min="12303" max="12303" width="17.7109375" style="205" customWidth="1"/>
    <col min="12304" max="12304" width="12" style="205" customWidth="1"/>
    <col min="12305" max="12305" width="14" style="205" customWidth="1"/>
    <col min="12306" max="12306" width="13.42578125" style="205" customWidth="1"/>
    <col min="12307" max="12307" width="16.42578125" style="205" customWidth="1"/>
    <col min="12308" max="12311" width="17.7109375" style="205" customWidth="1"/>
    <col min="12312" max="12314" width="13.42578125" style="205" customWidth="1"/>
    <col min="12315" max="12315" width="11.140625" style="205" customWidth="1"/>
    <col min="12316" max="12316" width="8.85546875" style="205" customWidth="1"/>
    <col min="12317" max="12317" width="14.42578125" style="205" customWidth="1"/>
    <col min="12318" max="12544" width="9.140625" style="205"/>
    <col min="12545" max="12545" width="4.42578125" style="205" customWidth="1"/>
    <col min="12546" max="12546" width="50.28515625" style="205" customWidth="1"/>
    <col min="12547" max="12554" width="0" style="205" hidden="1" customWidth="1"/>
    <col min="12555" max="12555" width="15.85546875" style="205" customWidth="1"/>
    <col min="12556" max="12556" width="18.7109375" style="205" customWidth="1"/>
    <col min="12557" max="12557" width="15.85546875" style="205" customWidth="1"/>
    <col min="12558" max="12558" width="16" style="205" customWidth="1"/>
    <col min="12559" max="12559" width="17.7109375" style="205" customWidth="1"/>
    <col min="12560" max="12560" width="12" style="205" customWidth="1"/>
    <col min="12561" max="12561" width="14" style="205" customWidth="1"/>
    <col min="12562" max="12562" width="13.42578125" style="205" customWidth="1"/>
    <col min="12563" max="12563" width="16.42578125" style="205" customWidth="1"/>
    <col min="12564" max="12567" width="17.7109375" style="205" customWidth="1"/>
    <col min="12568" max="12570" width="13.42578125" style="205" customWidth="1"/>
    <col min="12571" max="12571" width="11.140625" style="205" customWidth="1"/>
    <col min="12572" max="12572" width="8.85546875" style="205" customWidth="1"/>
    <col min="12573" max="12573" width="14.42578125" style="205" customWidth="1"/>
    <col min="12574" max="12800" width="9.140625" style="205"/>
    <col min="12801" max="12801" width="4.42578125" style="205" customWidth="1"/>
    <col min="12802" max="12802" width="50.28515625" style="205" customWidth="1"/>
    <col min="12803" max="12810" width="0" style="205" hidden="1" customWidth="1"/>
    <col min="12811" max="12811" width="15.85546875" style="205" customWidth="1"/>
    <col min="12812" max="12812" width="18.7109375" style="205" customWidth="1"/>
    <col min="12813" max="12813" width="15.85546875" style="205" customWidth="1"/>
    <col min="12814" max="12814" width="16" style="205" customWidth="1"/>
    <col min="12815" max="12815" width="17.7109375" style="205" customWidth="1"/>
    <col min="12816" max="12816" width="12" style="205" customWidth="1"/>
    <col min="12817" max="12817" width="14" style="205" customWidth="1"/>
    <col min="12818" max="12818" width="13.42578125" style="205" customWidth="1"/>
    <col min="12819" max="12819" width="16.42578125" style="205" customWidth="1"/>
    <col min="12820" max="12823" width="17.7109375" style="205" customWidth="1"/>
    <col min="12824" max="12826" width="13.42578125" style="205" customWidth="1"/>
    <col min="12827" max="12827" width="11.140625" style="205" customWidth="1"/>
    <col min="12828" max="12828" width="8.85546875" style="205" customWidth="1"/>
    <col min="12829" max="12829" width="14.42578125" style="205" customWidth="1"/>
    <col min="12830" max="13056" width="9.140625" style="205"/>
    <col min="13057" max="13057" width="4.42578125" style="205" customWidth="1"/>
    <col min="13058" max="13058" width="50.28515625" style="205" customWidth="1"/>
    <col min="13059" max="13066" width="0" style="205" hidden="1" customWidth="1"/>
    <col min="13067" max="13067" width="15.85546875" style="205" customWidth="1"/>
    <col min="13068" max="13068" width="18.7109375" style="205" customWidth="1"/>
    <col min="13069" max="13069" width="15.85546875" style="205" customWidth="1"/>
    <col min="13070" max="13070" width="16" style="205" customWidth="1"/>
    <col min="13071" max="13071" width="17.7109375" style="205" customWidth="1"/>
    <col min="13072" max="13072" width="12" style="205" customWidth="1"/>
    <col min="13073" max="13073" width="14" style="205" customWidth="1"/>
    <col min="13074" max="13074" width="13.42578125" style="205" customWidth="1"/>
    <col min="13075" max="13075" width="16.42578125" style="205" customWidth="1"/>
    <col min="13076" max="13079" width="17.7109375" style="205" customWidth="1"/>
    <col min="13080" max="13082" width="13.42578125" style="205" customWidth="1"/>
    <col min="13083" max="13083" width="11.140625" style="205" customWidth="1"/>
    <col min="13084" max="13084" width="8.85546875" style="205" customWidth="1"/>
    <col min="13085" max="13085" width="14.42578125" style="205" customWidth="1"/>
    <col min="13086" max="13312" width="9.140625" style="205"/>
    <col min="13313" max="13313" width="4.42578125" style="205" customWidth="1"/>
    <col min="13314" max="13314" width="50.28515625" style="205" customWidth="1"/>
    <col min="13315" max="13322" width="0" style="205" hidden="1" customWidth="1"/>
    <col min="13323" max="13323" width="15.85546875" style="205" customWidth="1"/>
    <col min="13324" max="13324" width="18.7109375" style="205" customWidth="1"/>
    <col min="13325" max="13325" width="15.85546875" style="205" customWidth="1"/>
    <col min="13326" max="13326" width="16" style="205" customWidth="1"/>
    <col min="13327" max="13327" width="17.7109375" style="205" customWidth="1"/>
    <col min="13328" max="13328" width="12" style="205" customWidth="1"/>
    <col min="13329" max="13329" width="14" style="205" customWidth="1"/>
    <col min="13330" max="13330" width="13.42578125" style="205" customWidth="1"/>
    <col min="13331" max="13331" width="16.42578125" style="205" customWidth="1"/>
    <col min="13332" max="13335" width="17.7109375" style="205" customWidth="1"/>
    <col min="13336" max="13338" width="13.42578125" style="205" customWidth="1"/>
    <col min="13339" max="13339" width="11.140625" style="205" customWidth="1"/>
    <col min="13340" max="13340" width="8.85546875" style="205" customWidth="1"/>
    <col min="13341" max="13341" width="14.42578125" style="205" customWidth="1"/>
    <col min="13342" max="13568" width="9.140625" style="205"/>
    <col min="13569" max="13569" width="4.42578125" style="205" customWidth="1"/>
    <col min="13570" max="13570" width="50.28515625" style="205" customWidth="1"/>
    <col min="13571" max="13578" width="0" style="205" hidden="1" customWidth="1"/>
    <col min="13579" max="13579" width="15.85546875" style="205" customWidth="1"/>
    <col min="13580" max="13580" width="18.7109375" style="205" customWidth="1"/>
    <col min="13581" max="13581" width="15.85546875" style="205" customWidth="1"/>
    <col min="13582" max="13582" width="16" style="205" customWidth="1"/>
    <col min="13583" max="13583" width="17.7109375" style="205" customWidth="1"/>
    <col min="13584" max="13584" width="12" style="205" customWidth="1"/>
    <col min="13585" max="13585" width="14" style="205" customWidth="1"/>
    <col min="13586" max="13586" width="13.42578125" style="205" customWidth="1"/>
    <col min="13587" max="13587" width="16.42578125" style="205" customWidth="1"/>
    <col min="13588" max="13591" width="17.7109375" style="205" customWidth="1"/>
    <col min="13592" max="13594" width="13.42578125" style="205" customWidth="1"/>
    <col min="13595" max="13595" width="11.140625" style="205" customWidth="1"/>
    <col min="13596" max="13596" width="8.85546875" style="205" customWidth="1"/>
    <col min="13597" max="13597" width="14.42578125" style="205" customWidth="1"/>
    <col min="13598" max="13824" width="9.140625" style="205"/>
    <col min="13825" max="13825" width="4.42578125" style="205" customWidth="1"/>
    <col min="13826" max="13826" width="50.28515625" style="205" customWidth="1"/>
    <col min="13827" max="13834" width="0" style="205" hidden="1" customWidth="1"/>
    <col min="13835" max="13835" width="15.85546875" style="205" customWidth="1"/>
    <col min="13836" max="13836" width="18.7109375" style="205" customWidth="1"/>
    <col min="13837" max="13837" width="15.85546875" style="205" customWidth="1"/>
    <col min="13838" max="13838" width="16" style="205" customWidth="1"/>
    <col min="13839" max="13839" width="17.7109375" style="205" customWidth="1"/>
    <col min="13840" max="13840" width="12" style="205" customWidth="1"/>
    <col min="13841" max="13841" width="14" style="205" customWidth="1"/>
    <col min="13842" max="13842" width="13.42578125" style="205" customWidth="1"/>
    <col min="13843" max="13843" width="16.42578125" style="205" customWidth="1"/>
    <col min="13844" max="13847" width="17.7109375" style="205" customWidth="1"/>
    <col min="13848" max="13850" width="13.42578125" style="205" customWidth="1"/>
    <col min="13851" max="13851" width="11.140625" style="205" customWidth="1"/>
    <col min="13852" max="13852" width="8.85546875" style="205" customWidth="1"/>
    <col min="13853" max="13853" width="14.42578125" style="205" customWidth="1"/>
    <col min="13854" max="14080" width="9.140625" style="205"/>
    <col min="14081" max="14081" width="4.42578125" style="205" customWidth="1"/>
    <col min="14082" max="14082" width="50.28515625" style="205" customWidth="1"/>
    <col min="14083" max="14090" width="0" style="205" hidden="1" customWidth="1"/>
    <col min="14091" max="14091" width="15.85546875" style="205" customWidth="1"/>
    <col min="14092" max="14092" width="18.7109375" style="205" customWidth="1"/>
    <col min="14093" max="14093" width="15.85546875" style="205" customWidth="1"/>
    <col min="14094" max="14094" width="16" style="205" customWidth="1"/>
    <col min="14095" max="14095" width="17.7109375" style="205" customWidth="1"/>
    <col min="14096" max="14096" width="12" style="205" customWidth="1"/>
    <col min="14097" max="14097" width="14" style="205" customWidth="1"/>
    <col min="14098" max="14098" width="13.42578125" style="205" customWidth="1"/>
    <col min="14099" max="14099" width="16.42578125" style="205" customWidth="1"/>
    <col min="14100" max="14103" width="17.7109375" style="205" customWidth="1"/>
    <col min="14104" max="14106" width="13.42578125" style="205" customWidth="1"/>
    <col min="14107" max="14107" width="11.140625" style="205" customWidth="1"/>
    <col min="14108" max="14108" width="8.85546875" style="205" customWidth="1"/>
    <col min="14109" max="14109" width="14.42578125" style="205" customWidth="1"/>
    <col min="14110" max="14336" width="9.140625" style="205"/>
    <col min="14337" max="14337" width="4.42578125" style="205" customWidth="1"/>
    <col min="14338" max="14338" width="50.28515625" style="205" customWidth="1"/>
    <col min="14339" max="14346" width="0" style="205" hidden="1" customWidth="1"/>
    <col min="14347" max="14347" width="15.85546875" style="205" customWidth="1"/>
    <col min="14348" max="14348" width="18.7109375" style="205" customWidth="1"/>
    <col min="14349" max="14349" width="15.85546875" style="205" customWidth="1"/>
    <col min="14350" max="14350" width="16" style="205" customWidth="1"/>
    <col min="14351" max="14351" width="17.7109375" style="205" customWidth="1"/>
    <col min="14352" max="14352" width="12" style="205" customWidth="1"/>
    <col min="14353" max="14353" width="14" style="205" customWidth="1"/>
    <col min="14354" max="14354" width="13.42578125" style="205" customWidth="1"/>
    <col min="14355" max="14355" width="16.42578125" style="205" customWidth="1"/>
    <col min="14356" max="14359" width="17.7109375" style="205" customWidth="1"/>
    <col min="14360" max="14362" width="13.42578125" style="205" customWidth="1"/>
    <col min="14363" max="14363" width="11.140625" style="205" customWidth="1"/>
    <col min="14364" max="14364" width="8.85546875" style="205" customWidth="1"/>
    <col min="14365" max="14365" width="14.42578125" style="205" customWidth="1"/>
    <col min="14366" max="14592" width="9.140625" style="205"/>
    <col min="14593" max="14593" width="4.42578125" style="205" customWidth="1"/>
    <col min="14594" max="14594" width="50.28515625" style="205" customWidth="1"/>
    <col min="14595" max="14602" width="0" style="205" hidden="1" customWidth="1"/>
    <col min="14603" max="14603" width="15.85546875" style="205" customWidth="1"/>
    <col min="14604" max="14604" width="18.7109375" style="205" customWidth="1"/>
    <col min="14605" max="14605" width="15.85546875" style="205" customWidth="1"/>
    <col min="14606" max="14606" width="16" style="205" customWidth="1"/>
    <col min="14607" max="14607" width="17.7109375" style="205" customWidth="1"/>
    <col min="14608" max="14608" width="12" style="205" customWidth="1"/>
    <col min="14609" max="14609" width="14" style="205" customWidth="1"/>
    <col min="14610" max="14610" width="13.42578125" style="205" customWidth="1"/>
    <col min="14611" max="14611" width="16.42578125" style="205" customWidth="1"/>
    <col min="14612" max="14615" width="17.7109375" style="205" customWidth="1"/>
    <col min="14616" max="14618" width="13.42578125" style="205" customWidth="1"/>
    <col min="14619" max="14619" width="11.140625" style="205" customWidth="1"/>
    <col min="14620" max="14620" width="8.85546875" style="205" customWidth="1"/>
    <col min="14621" max="14621" width="14.42578125" style="205" customWidth="1"/>
    <col min="14622" max="14848" width="9.140625" style="205"/>
    <col min="14849" max="14849" width="4.42578125" style="205" customWidth="1"/>
    <col min="14850" max="14850" width="50.28515625" style="205" customWidth="1"/>
    <col min="14851" max="14858" width="0" style="205" hidden="1" customWidth="1"/>
    <col min="14859" max="14859" width="15.85546875" style="205" customWidth="1"/>
    <col min="14860" max="14860" width="18.7109375" style="205" customWidth="1"/>
    <col min="14861" max="14861" width="15.85546875" style="205" customWidth="1"/>
    <col min="14862" max="14862" width="16" style="205" customWidth="1"/>
    <col min="14863" max="14863" width="17.7109375" style="205" customWidth="1"/>
    <col min="14864" max="14864" width="12" style="205" customWidth="1"/>
    <col min="14865" max="14865" width="14" style="205" customWidth="1"/>
    <col min="14866" max="14866" width="13.42578125" style="205" customWidth="1"/>
    <col min="14867" max="14867" width="16.42578125" style="205" customWidth="1"/>
    <col min="14868" max="14871" width="17.7109375" style="205" customWidth="1"/>
    <col min="14872" max="14874" width="13.42578125" style="205" customWidth="1"/>
    <col min="14875" max="14875" width="11.140625" style="205" customWidth="1"/>
    <col min="14876" max="14876" width="8.85546875" style="205" customWidth="1"/>
    <col min="14877" max="14877" width="14.42578125" style="205" customWidth="1"/>
    <col min="14878" max="15104" width="9.140625" style="205"/>
    <col min="15105" max="15105" width="4.42578125" style="205" customWidth="1"/>
    <col min="15106" max="15106" width="50.28515625" style="205" customWidth="1"/>
    <col min="15107" max="15114" width="0" style="205" hidden="1" customWidth="1"/>
    <col min="15115" max="15115" width="15.85546875" style="205" customWidth="1"/>
    <col min="15116" max="15116" width="18.7109375" style="205" customWidth="1"/>
    <col min="15117" max="15117" width="15.85546875" style="205" customWidth="1"/>
    <col min="15118" max="15118" width="16" style="205" customWidth="1"/>
    <col min="15119" max="15119" width="17.7109375" style="205" customWidth="1"/>
    <col min="15120" max="15120" width="12" style="205" customWidth="1"/>
    <col min="15121" max="15121" width="14" style="205" customWidth="1"/>
    <col min="15122" max="15122" width="13.42578125" style="205" customWidth="1"/>
    <col min="15123" max="15123" width="16.42578125" style="205" customWidth="1"/>
    <col min="15124" max="15127" width="17.7109375" style="205" customWidth="1"/>
    <col min="15128" max="15130" width="13.42578125" style="205" customWidth="1"/>
    <col min="15131" max="15131" width="11.140625" style="205" customWidth="1"/>
    <col min="15132" max="15132" width="8.85546875" style="205" customWidth="1"/>
    <col min="15133" max="15133" width="14.42578125" style="205" customWidth="1"/>
    <col min="15134" max="15360" width="9.140625" style="205"/>
    <col min="15361" max="15361" width="4.42578125" style="205" customWidth="1"/>
    <col min="15362" max="15362" width="50.28515625" style="205" customWidth="1"/>
    <col min="15363" max="15370" width="0" style="205" hidden="1" customWidth="1"/>
    <col min="15371" max="15371" width="15.85546875" style="205" customWidth="1"/>
    <col min="15372" max="15372" width="18.7109375" style="205" customWidth="1"/>
    <col min="15373" max="15373" width="15.85546875" style="205" customWidth="1"/>
    <col min="15374" max="15374" width="16" style="205" customWidth="1"/>
    <col min="15375" max="15375" width="17.7109375" style="205" customWidth="1"/>
    <col min="15376" max="15376" width="12" style="205" customWidth="1"/>
    <col min="15377" max="15377" width="14" style="205" customWidth="1"/>
    <col min="15378" max="15378" width="13.42578125" style="205" customWidth="1"/>
    <col min="15379" max="15379" width="16.42578125" style="205" customWidth="1"/>
    <col min="15380" max="15383" width="17.7109375" style="205" customWidth="1"/>
    <col min="15384" max="15386" width="13.42578125" style="205" customWidth="1"/>
    <col min="15387" max="15387" width="11.140625" style="205" customWidth="1"/>
    <col min="15388" max="15388" width="8.85546875" style="205" customWidth="1"/>
    <col min="15389" max="15389" width="14.42578125" style="205" customWidth="1"/>
    <col min="15390" max="15616" width="9.140625" style="205"/>
    <col min="15617" max="15617" width="4.42578125" style="205" customWidth="1"/>
    <col min="15618" max="15618" width="50.28515625" style="205" customWidth="1"/>
    <col min="15619" max="15626" width="0" style="205" hidden="1" customWidth="1"/>
    <col min="15627" max="15627" width="15.85546875" style="205" customWidth="1"/>
    <col min="15628" max="15628" width="18.7109375" style="205" customWidth="1"/>
    <col min="15629" max="15629" width="15.85546875" style="205" customWidth="1"/>
    <col min="15630" max="15630" width="16" style="205" customWidth="1"/>
    <col min="15631" max="15631" width="17.7109375" style="205" customWidth="1"/>
    <col min="15632" max="15632" width="12" style="205" customWidth="1"/>
    <col min="15633" max="15633" width="14" style="205" customWidth="1"/>
    <col min="15634" max="15634" width="13.42578125" style="205" customWidth="1"/>
    <col min="15635" max="15635" width="16.42578125" style="205" customWidth="1"/>
    <col min="15636" max="15639" width="17.7109375" style="205" customWidth="1"/>
    <col min="15640" max="15642" width="13.42578125" style="205" customWidth="1"/>
    <col min="15643" max="15643" width="11.140625" style="205" customWidth="1"/>
    <col min="15644" max="15644" width="8.85546875" style="205" customWidth="1"/>
    <col min="15645" max="15645" width="14.42578125" style="205" customWidth="1"/>
    <col min="15646" max="15872" width="9.140625" style="205"/>
    <col min="15873" max="15873" width="4.42578125" style="205" customWidth="1"/>
    <col min="15874" max="15874" width="50.28515625" style="205" customWidth="1"/>
    <col min="15875" max="15882" width="0" style="205" hidden="1" customWidth="1"/>
    <col min="15883" max="15883" width="15.85546875" style="205" customWidth="1"/>
    <col min="15884" max="15884" width="18.7109375" style="205" customWidth="1"/>
    <col min="15885" max="15885" width="15.85546875" style="205" customWidth="1"/>
    <col min="15886" max="15886" width="16" style="205" customWidth="1"/>
    <col min="15887" max="15887" width="17.7109375" style="205" customWidth="1"/>
    <col min="15888" max="15888" width="12" style="205" customWidth="1"/>
    <col min="15889" max="15889" width="14" style="205" customWidth="1"/>
    <col min="15890" max="15890" width="13.42578125" style="205" customWidth="1"/>
    <col min="15891" max="15891" width="16.42578125" style="205" customWidth="1"/>
    <col min="15892" max="15895" width="17.7109375" style="205" customWidth="1"/>
    <col min="15896" max="15898" width="13.42578125" style="205" customWidth="1"/>
    <col min="15899" max="15899" width="11.140625" style="205" customWidth="1"/>
    <col min="15900" max="15900" width="8.85546875" style="205" customWidth="1"/>
    <col min="15901" max="15901" width="14.42578125" style="205" customWidth="1"/>
    <col min="15902" max="16128" width="9.140625" style="205"/>
    <col min="16129" max="16129" width="4.42578125" style="205" customWidth="1"/>
    <col min="16130" max="16130" width="50.28515625" style="205" customWidth="1"/>
    <col min="16131" max="16138" width="0" style="205" hidden="1" customWidth="1"/>
    <col min="16139" max="16139" width="15.85546875" style="205" customWidth="1"/>
    <col min="16140" max="16140" width="18.7109375" style="205" customWidth="1"/>
    <col min="16141" max="16141" width="15.85546875" style="205" customWidth="1"/>
    <col min="16142" max="16142" width="16" style="205" customWidth="1"/>
    <col min="16143" max="16143" width="17.7109375" style="205" customWidth="1"/>
    <col min="16144" max="16144" width="12" style="205" customWidth="1"/>
    <col min="16145" max="16145" width="14" style="205" customWidth="1"/>
    <col min="16146" max="16146" width="13.42578125" style="205" customWidth="1"/>
    <col min="16147" max="16147" width="16.42578125" style="205" customWidth="1"/>
    <col min="16148" max="16151" width="17.7109375" style="205" customWidth="1"/>
    <col min="16152" max="16154" width="13.42578125" style="205" customWidth="1"/>
    <col min="16155" max="16155" width="11.140625" style="205" customWidth="1"/>
    <col min="16156" max="16156" width="8.85546875" style="205" customWidth="1"/>
    <col min="16157" max="16157" width="14.42578125" style="205" customWidth="1"/>
    <col min="16158" max="16384" width="9.140625" style="205"/>
  </cols>
  <sheetData>
    <row r="2" spans="1:29">
      <c r="C2" s="205" t="s">
        <v>311</v>
      </c>
      <c r="P2" s="115" t="s">
        <v>364</v>
      </c>
    </row>
    <row r="4" spans="1:29">
      <c r="B4" s="115" t="s">
        <v>312</v>
      </c>
      <c r="C4" s="49"/>
      <c r="D4" s="49"/>
    </row>
    <row r="5" spans="1:29" ht="21.75" thickBot="1"/>
    <row r="6" spans="1:29" ht="36" customHeight="1" thickBot="1">
      <c r="A6" s="79"/>
      <c r="B6" s="542"/>
      <c r="C6" s="543" t="s">
        <v>313</v>
      </c>
      <c r="D6" s="544"/>
      <c r="E6" s="544"/>
      <c r="F6" s="544"/>
      <c r="G6" s="544"/>
      <c r="H6" s="544"/>
      <c r="I6" s="544"/>
      <c r="J6" s="545"/>
      <c r="K6" s="544"/>
      <c r="L6" s="543" t="s">
        <v>314</v>
      </c>
      <c r="M6" s="544"/>
      <c r="N6" s="544"/>
      <c r="O6" s="544"/>
      <c r="P6" s="546"/>
      <c r="Q6" s="544"/>
      <c r="R6" s="544"/>
      <c r="S6" s="543"/>
      <c r="T6" s="543" t="s">
        <v>365</v>
      </c>
      <c r="U6" s="544"/>
      <c r="V6" s="544"/>
      <c r="W6" s="544"/>
      <c r="X6" s="544"/>
      <c r="Y6" s="544"/>
      <c r="Z6" s="544"/>
      <c r="AA6" s="547"/>
      <c r="AB6" s="548" t="s">
        <v>315</v>
      </c>
      <c r="AC6" s="549"/>
    </row>
    <row r="7" spans="1:29" ht="29.25" customHeight="1">
      <c r="A7" s="79"/>
      <c r="B7" s="550" t="s">
        <v>98</v>
      </c>
      <c r="C7" s="551" t="s">
        <v>316</v>
      </c>
      <c r="D7" s="551" t="s">
        <v>317</v>
      </c>
      <c r="E7" s="552" t="s">
        <v>6</v>
      </c>
      <c r="F7" s="553" t="s">
        <v>318</v>
      </c>
      <c r="G7" s="554" t="s">
        <v>272</v>
      </c>
      <c r="H7" s="555" t="s">
        <v>96</v>
      </c>
      <c r="I7" s="551" t="s">
        <v>97</v>
      </c>
      <c r="J7" s="556" t="s">
        <v>273</v>
      </c>
      <c r="K7" s="553" t="s">
        <v>316</v>
      </c>
      <c r="L7" s="551" t="s">
        <v>317</v>
      </c>
      <c r="M7" s="551" t="s">
        <v>6</v>
      </c>
      <c r="N7" s="552" t="s">
        <v>318</v>
      </c>
      <c r="O7" s="557" t="s">
        <v>272</v>
      </c>
      <c r="P7" s="558" t="s">
        <v>96</v>
      </c>
      <c r="Q7" s="551" t="s">
        <v>97</v>
      </c>
      <c r="R7" s="559" t="s">
        <v>273</v>
      </c>
      <c r="S7" s="553" t="s">
        <v>316</v>
      </c>
      <c r="T7" s="551" t="s">
        <v>317</v>
      </c>
      <c r="U7" s="551" t="s">
        <v>6</v>
      </c>
      <c r="V7" s="552" t="s">
        <v>318</v>
      </c>
      <c r="W7" s="557" t="s">
        <v>272</v>
      </c>
      <c r="X7" s="558" t="s">
        <v>96</v>
      </c>
      <c r="Y7" s="551" t="s">
        <v>97</v>
      </c>
      <c r="Z7" s="559" t="s">
        <v>273</v>
      </c>
      <c r="AA7" s="560" t="s">
        <v>272</v>
      </c>
      <c r="AB7" s="555" t="s">
        <v>97</v>
      </c>
      <c r="AC7" s="561" t="s">
        <v>273</v>
      </c>
    </row>
    <row r="8" spans="1:29" ht="24.75" customHeight="1">
      <c r="A8" s="79"/>
      <c r="B8" s="562"/>
      <c r="C8" s="563" t="s">
        <v>319</v>
      </c>
      <c r="D8" s="563" t="s">
        <v>319</v>
      </c>
      <c r="E8" s="564"/>
      <c r="F8" s="513" t="s">
        <v>320</v>
      </c>
      <c r="G8" s="565"/>
      <c r="H8" s="563"/>
      <c r="I8" s="563"/>
      <c r="J8" s="566"/>
      <c r="K8" s="513" t="s">
        <v>319</v>
      </c>
      <c r="L8" s="563" t="s">
        <v>319</v>
      </c>
      <c r="M8" s="563"/>
      <c r="N8" s="564" t="s">
        <v>320</v>
      </c>
      <c r="O8" s="567"/>
      <c r="P8" s="568"/>
      <c r="Q8" s="563"/>
      <c r="R8" s="569"/>
      <c r="S8" s="513" t="s">
        <v>319</v>
      </c>
      <c r="T8" s="563" t="s">
        <v>319</v>
      </c>
      <c r="U8" s="563"/>
      <c r="V8" s="564" t="s">
        <v>320</v>
      </c>
      <c r="W8" s="567"/>
      <c r="X8" s="568"/>
      <c r="Y8" s="563"/>
      <c r="Z8" s="569"/>
      <c r="AA8" s="570" t="s">
        <v>321</v>
      </c>
      <c r="AB8" s="571" t="s">
        <v>321</v>
      </c>
      <c r="AC8" s="572" t="s">
        <v>321</v>
      </c>
    </row>
    <row r="9" spans="1:29" ht="21" customHeight="1" thickBot="1">
      <c r="A9" s="79"/>
      <c r="B9" s="573"/>
      <c r="C9" s="574"/>
      <c r="D9" s="574"/>
      <c r="E9" s="575"/>
      <c r="F9" s="576"/>
      <c r="G9" s="577"/>
      <c r="H9" s="574"/>
      <c r="I9" s="574"/>
      <c r="J9" s="578"/>
      <c r="K9" s="576"/>
      <c r="L9" s="574"/>
      <c r="M9" s="574"/>
      <c r="N9" s="575"/>
      <c r="O9" s="579"/>
      <c r="P9" s="580"/>
      <c r="Q9" s="574"/>
      <c r="R9" s="581"/>
      <c r="S9" s="576"/>
      <c r="T9" s="574"/>
      <c r="U9" s="574"/>
      <c r="V9" s="575"/>
      <c r="W9" s="579"/>
      <c r="X9" s="580"/>
      <c r="Y9" s="574"/>
      <c r="Z9" s="581"/>
      <c r="AA9" s="582" t="s">
        <v>322</v>
      </c>
      <c r="AB9" s="583" t="s">
        <v>322</v>
      </c>
      <c r="AC9" s="584" t="s">
        <v>322</v>
      </c>
    </row>
    <row r="10" spans="1:29" ht="31.5" customHeight="1">
      <c r="A10" s="79"/>
      <c r="B10" s="585" t="s">
        <v>323</v>
      </c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7"/>
      <c r="Q10" s="586"/>
      <c r="R10" s="588"/>
      <c r="S10" s="79"/>
      <c r="T10" s="79"/>
      <c r="U10" s="79"/>
      <c r="V10" s="79"/>
      <c r="W10" s="79"/>
      <c r="X10" s="79"/>
      <c r="Y10" s="79"/>
      <c r="Z10" s="79"/>
      <c r="AA10" s="589"/>
      <c r="AB10" s="589"/>
      <c r="AC10" s="589"/>
    </row>
    <row r="11" spans="1:29" ht="18.75">
      <c r="A11" s="79">
        <v>1</v>
      </c>
      <c r="B11" s="454" t="s">
        <v>101</v>
      </c>
      <c r="C11" s="206">
        <v>28098795.43</v>
      </c>
      <c r="D11" s="206">
        <v>37378448.030000001</v>
      </c>
      <c r="E11" s="206">
        <v>3376652.23</v>
      </c>
      <c r="F11" s="206">
        <v>8474638.0999999996</v>
      </c>
      <c r="G11" s="206">
        <f>SUM(C11:F11)</f>
        <v>77328533.789999992</v>
      </c>
      <c r="H11" s="207">
        <v>379</v>
      </c>
      <c r="I11" s="454" t="s">
        <v>100</v>
      </c>
      <c r="J11" s="206">
        <f>+G11/H11</f>
        <v>204033.0706860158</v>
      </c>
      <c r="K11" s="455">
        <v>6220835.3311233995</v>
      </c>
      <c r="L11" s="455">
        <v>172268636.40414003</v>
      </c>
      <c r="M11" s="455">
        <v>8013444.6187599991</v>
      </c>
      <c r="N11" s="455">
        <v>4842380.5640019998</v>
      </c>
      <c r="O11" s="455">
        <v>191345296.91802543</v>
      </c>
      <c r="P11" s="122">
        <v>15409</v>
      </c>
      <c r="Q11" s="454" t="s">
        <v>100</v>
      </c>
      <c r="R11" s="208">
        <v>12417.7621466692</v>
      </c>
      <c r="S11" s="120">
        <f>ตาราง3!B5</f>
        <v>6006355.8369114492</v>
      </c>
      <c r="T11" s="120">
        <f>ตาราง3!C5</f>
        <v>134021141.93309551</v>
      </c>
      <c r="U11" s="120">
        <f>ตาราง3!D5</f>
        <v>4759533.7857085774</v>
      </c>
      <c r="V11" s="120">
        <f>ตาราง3!E5</f>
        <v>5587598.4126680959</v>
      </c>
      <c r="W11" s="120">
        <f>ตาราง3!F5</f>
        <v>150374629.96838364</v>
      </c>
      <c r="X11" s="120">
        <f>ตาราง3!G5</f>
        <v>15667</v>
      </c>
      <c r="Y11" s="454" t="s">
        <v>100</v>
      </c>
      <c r="Z11" s="209">
        <f>ตาราง3!I5</f>
        <v>9598.176419760237</v>
      </c>
      <c r="AA11" s="590">
        <f>+(W11-O11)/O11*100</f>
        <v>-21.411901734482718</v>
      </c>
      <c r="AB11" s="590">
        <f>+(X11-P11)/P11*100</f>
        <v>1.6743461613342849</v>
      </c>
      <c r="AC11" s="590">
        <f>+(Z11-R11)/R11*100</f>
        <v>-22.706069689579749</v>
      </c>
    </row>
    <row r="12" spans="1:29" ht="18.75">
      <c r="A12" s="79">
        <v>2</v>
      </c>
      <c r="B12" s="454" t="s">
        <v>103</v>
      </c>
      <c r="C12" s="206">
        <v>18732530.289999999</v>
      </c>
      <c r="D12" s="206">
        <v>24918965.359999999</v>
      </c>
      <c r="E12" s="206">
        <v>2251101.4900000002</v>
      </c>
      <c r="F12" s="206">
        <v>5649758.7300000004</v>
      </c>
      <c r="G12" s="206">
        <f t="shared" ref="G12:G108" si="0">SUM(C12:F12)</f>
        <v>51552355.870000005</v>
      </c>
      <c r="H12" s="207">
        <v>255</v>
      </c>
      <c r="I12" s="454" t="s">
        <v>100</v>
      </c>
      <c r="J12" s="206">
        <f t="shared" ref="J12:J96" si="1">+G12/H12</f>
        <v>202166.10145098041</v>
      </c>
      <c r="K12" s="455">
        <v>331051.07874540007</v>
      </c>
      <c r="L12" s="455">
        <v>9167533.7603400014</v>
      </c>
      <c r="M12" s="455">
        <v>426447.46956</v>
      </c>
      <c r="N12" s="455">
        <v>257694.54166200003</v>
      </c>
      <c r="O12" s="455">
        <v>10182726.850307401</v>
      </c>
      <c r="P12" s="122">
        <v>820</v>
      </c>
      <c r="Q12" s="454" t="s">
        <v>100</v>
      </c>
      <c r="R12" s="208">
        <v>12417.959573545611</v>
      </c>
      <c r="S12" s="120">
        <f>ตาราง3!B6</f>
        <v>460051.50981641276</v>
      </c>
      <c r="T12" s="120">
        <f>ตาราง3!C6</f>
        <v>10265230.760178376</v>
      </c>
      <c r="U12" s="120">
        <f>ตาราง3!D6</f>
        <v>364552.2782185672</v>
      </c>
      <c r="V12" s="120">
        <f>ตาราง3!E6</f>
        <v>427977.15549892862</v>
      </c>
      <c r="W12" s="120">
        <f>ตาราง3!F6</f>
        <v>11517811.703712285</v>
      </c>
      <c r="X12" s="120">
        <f>ตาราง3!G6</f>
        <v>1200</v>
      </c>
      <c r="Y12" s="454" t="s">
        <v>100</v>
      </c>
      <c r="Z12" s="209">
        <f>ตาราง3!I6</f>
        <v>9598.176419760237</v>
      </c>
      <c r="AA12" s="590">
        <f t="shared" ref="AA12:AA75" si="2">+(W12-O12)/O12*100</f>
        <v>13.11127041932367</v>
      </c>
      <c r="AB12" s="590">
        <f t="shared" ref="AB12:AB75" si="3">+(X12-P12)/P12*100</f>
        <v>46.341463414634148</v>
      </c>
      <c r="AC12" s="590">
        <f t="shared" ref="AC12:AC97" si="4">+(Z12-R12)/R12*100</f>
        <v>-22.707298546795492</v>
      </c>
    </row>
    <row r="13" spans="1:29" ht="18.75">
      <c r="A13" s="79">
        <v>3</v>
      </c>
      <c r="B13" s="454" t="s">
        <v>104</v>
      </c>
      <c r="C13" s="206">
        <v>9366265.1400000006</v>
      </c>
      <c r="D13" s="206">
        <v>12459482.68</v>
      </c>
      <c r="E13" s="206">
        <v>1125550.74</v>
      </c>
      <c r="F13" s="206">
        <v>2824879.37</v>
      </c>
      <c r="G13" s="206">
        <f t="shared" si="0"/>
        <v>25776177.93</v>
      </c>
      <c r="H13" s="207">
        <v>194</v>
      </c>
      <c r="I13" s="454" t="s">
        <v>100</v>
      </c>
      <c r="J13" s="206">
        <f t="shared" si="1"/>
        <v>132866.89654639174</v>
      </c>
      <c r="K13" s="455">
        <v>47862.806565600004</v>
      </c>
      <c r="L13" s="455">
        <v>1325426.56776</v>
      </c>
      <c r="M13" s="455">
        <v>61655.055839999986</v>
      </c>
      <c r="N13" s="455">
        <v>37257.042168</v>
      </c>
      <c r="O13" s="455">
        <v>1472201.4723336</v>
      </c>
      <c r="P13" s="122">
        <v>118</v>
      </c>
      <c r="Q13" s="454" t="s">
        <v>100</v>
      </c>
      <c r="R13" s="208">
        <v>12476.283663844068</v>
      </c>
      <c r="S13" s="120">
        <f>ตาราง3!B7</f>
        <v>82809.271766954305</v>
      </c>
      <c r="T13" s="120">
        <f>ตาราง3!C7</f>
        <v>1847741.5368321077</v>
      </c>
      <c r="U13" s="120">
        <f>ตาราง3!D7</f>
        <v>65619.410079342095</v>
      </c>
      <c r="V13" s="120">
        <f>ตาราง3!E7</f>
        <v>77035.887989807146</v>
      </c>
      <c r="W13" s="120">
        <f>ตาราง3!F7</f>
        <v>2073206.1066682113</v>
      </c>
      <c r="X13" s="120">
        <f>ตาราง3!G7</f>
        <v>216</v>
      </c>
      <c r="Y13" s="454" t="s">
        <v>100</v>
      </c>
      <c r="Z13" s="209">
        <f>ตาราง3!I7</f>
        <v>9598.176419760237</v>
      </c>
      <c r="AA13" s="590">
        <f t="shared" si="2"/>
        <v>40.823531672057989</v>
      </c>
      <c r="AB13" s="590">
        <f t="shared" si="3"/>
        <v>83.050847457627114</v>
      </c>
      <c r="AC13" s="590">
        <f t="shared" si="4"/>
        <v>-23.068626216190545</v>
      </c>
    </row>
    <row r="14" spans="1:29" ht="18.75">
      <c r="A14" s="79">
        <v>4</v>
      </c>
      <c r="B14" s="454" t="s">
        <v>105</v>
      </c>
      <c r="C14" s="206">
        <v>6244176.7599999998</v>
      </c>
      <c r="D14" s="206">
        <v>8306321.7599999998</v>
      </c>
      <c r="E14" s="206">
        <v>750367.16</v>
      </c>
      <c r="F14" s="206">
        <v>1883252.91</v>
      </c>
      <c r="G14" s="206">
        <f t="shared" si="0"/>
        <v>17184118.59</v>
      </c>
      <c r="H14" s="207">
        <v>102</v>
      </c>
      <c r="I14" s="454" t="s">
        <v>100</v>
      </c>
      <c r="J14" s="206">
        <f t="shared" si="1"/>
        <v>168471.75088235294</v>
      </c>
      <c r="K14" s="455">
        <v>47862.806565600004</v>
      </c>
      <c r="L14" s="455">
        <v>1325426.56776</v>
      </c>
      <c r="M14" s="455">
        <v>61655.055839999986</v>
      </c>
      <c r="N14" s="455">
        <v>37257.042168</v>
      </c>
      <c r="O14" s="455">
        <v>1472201.4723336</v>
      </c>
      <c r="P14" s="122">
        <v>119</v>
      </c>
      <c r="Q14" s="454" t="s">
        <v>100</v>
      </c>
      <c r="R14" s="208">
        <v>12371.440943979833</v>
      </c>
      <c r="S14" s="120">
        <f>ตาราง3!B8</f>
        <v>70541.231505183299</v>
      </c>
      <c r="T14" s="120">
        <f>ตาราง3!C8</f>
        <v>1574002.0498940176</v>
      </c>
      <c r="U14" s="120">
        <f>ตาราง3!D8</f>
        <v>55898.01599351364</v>
      </c>
      <c r="V14" s="120">
        <f>ตาราง3!E8</f>
        <v>65623.163843169052</v>
      </c>
      <c r="W14" s="120">
        <f>ตาราง3!F8</f>
        <v>1766064.4612358836</v>
      </c>
      <c r="X14" s="120">
        <f>ตาราง3!G8</f>
        <v>184</v>
      </c>
      <c r="Y14" s="454" t="s">
        <v>100</v>
      </c>
      <c r="Z14" s="209">
        <f>ตาราง3!I8</f>
        <v>9598.176419760237</v>
      </c>
      <c r="AA14" s="590">
        <f t="shared" si="2"/>
        <v>19.960786239160505</v>
      </c>
      <c r="AB14" s="590">
        <f t="shared" si="3"/>
        <v>54.621848739495796</v>
      </c>
      <c r="AC14" s="590">
        <f t="shared" si="4"/>
        <v>-22.416665421412503</v>
      </c>
    </row>
    <row r="15" spans="1:29" ht="18.75">
      <c r="A15" s="79">
        <v>5</v>
      </c>
      <c r="B15" s="454" t="s">
        <v>108</v>
      </c>
      <c r="C15" s="206">
        <v>1571088.13</v>
      </c>
      <c r="D15" s="206">
        <v>727355.87</v>
      </c>
      <c r="E15" s="206">
        <v>160685.56</v>
      </c>
      <c r="F15" s="206">
        <v>1559608.62</v>
      </c>
      <c r="G15" s="206">
        <f t="shared" si="0"/>
        <v>4018738.18</v>
      </c>
      <c r="H15" s="207">
        <v>736</v>
      </c>
      <c r="I15" s="454" t="s">
        <v>100</v>
      </c>
      <c r="J15" s="206">
        <f t="shared" si="1"/>
        <v>5460.2420923913041</v>
      </c>
      <c r="K15" s="455">
        <v>1494824.425968</v>
      </c>
      <c r="L15" s="455">
        <v>4259418.9479280002</v>
      </c>
      <c r="M15" s="455">
        <v>1087021.462938</v>
      </c>
      <c r="N15" s="455">
        <v>3984790.1034149998</v>
      </c>
      <c r="O15" s="455">
        <v>10826054.940249</v>
      </c>
      <c r="P15" s="122">
        <v>900</v>
      </c>
      <c r="Q15" s="454" t="s">
        <v>100</v>
      </c>
      <c r="R15" s="208">
        <v>12028.94993361</v>
      </c>
      <c r="S15" s="120">
        <f>ตาราง3!B9</f>
        <v>1297729.7933333335</v>
      </c>
      <c r="T15" s="120">
        <f>ตาราง3!C9</f>
        <v>2979539.8200000008</v>
      </c>
      <c r="U15" s="120">
        <f>ตาราง3!D9</f>
        <v>580517.12000000011</v>
      </c>
      <c r="V15" s="120">
        <f>ตาราง3!E9</f>
        <v>4134313.9733333336</v>
      </c>
      <c r="W15" s="120">
        <f>ตาราง3!F9</f>
        <v>8992100.706666667</v>
      </c>
      <c r="X15" s="120">
        <f>ตาราง3!G9</f>
        <v>530</v>
      </c>
      <c r="Y15" s="454" t="s">
        <v>100</v>
      </c>
      <c r="Z15" s="209">
        <f>ตาราง3!I9</f>
        <v>16966.227748427675</v>
      </c>
      <c r="AA15" s="590">
        <f t="shared" si="2"/>
        <v>-16.940189604655302</v>
      </c>
      <c r="AB15" s="590">
        <f t="shared" si="3"/>
        <v>-41.111111111111107</v>
      </c>
      <c r="AC15" s="590">
        <f t="shared" si="4"/>
        <v>41.044961048698553</v>
      </c>
    </row>
    <row r="16" spans="1:29" ht="18.75">
      <c r="A16" s="79">
        <v>6</v>
      </c>
      <c r="B16" s="454" t="s">
        <v>109</v>
      </c>
      <c r="C16" s="206">
        <v>392772.03</v>
      </c>
      <c r="D16" s="206">
        <v>181838.97</v>
      </c>
      <c r="E16" s="206">
        <v>40171.39</v>
      </c>
      <c r="F16" s="206">
        <v>389902.16</v>
      </c>
      <c r="G16" s="206">
        <f t="shared" si="0"/>
        <v>1004684.55</v>
      </c>
      <c r="H16" s="207">
        <v>194</v>
      </c>
      <c r="I16" s="454" t="s">
        <v>100</v>
      </c>
      <c r="J16" s="206">
        <f t="shared" si="1"/>
        <v>5178.7863402061857</v>
      </c>
      <c r="K16" s="455">
        <v>459961.01403199998</v>
      </c>
      <c r="L16" s="455">
        <v>1310633.292072</v>
      </c>
      <c r="M16" s="455">
        <v>334479.07706200005</v>
      </c>
      <c r="N16" s="455">
        <v>1226129.3465850002</v>
      </c>
      <c r="O16" s="455">
        <v>3331202.7297510002</v>
      </c>
      <c r="P16" s="122">
        <v>277</v>
      </c>
      <c r="Q16" s="454" t="s">
        <v>100</v>
      </c>
      <c r="R16" s="208">
        <v>12026.002634480144</v>
      </c>
      <c r="S16" s="120">
        <f>ตาราง3!B10</f>
        <v>648864.89666666673</v>
      </c>
      <c r="T16" s="120">
        <f>ตาราง3!C10</f>
        <v>1489769.9100000004</v>
      </c>
      <c r="U16" s="120">
        <f>ตาราง3!D10</f>
        <v>290258.56000000006</v>
      </c>
      <c r="V16" s="120">
        <f>ตาราง3!E10</f>
        <v>2067156.9866666668</v>
      </c>
      <c r="W16" s="120">
        <f>ตาราง3!F10</f>
        <v>4496050.3533333335</v>
      </c>
      <c r="X16" s="120">
        <f>ตาราง3!G10</f>
        <v>265</v>
      </c>
      <c r="Y16" s="454" t="s">
        <v>100</v>
      </c>
      <c r="Z16" s="209">
        <f>ตาราง3!I10</f>
        <v>16966.227748427675</v>
      </c>
      <c r="AA16" s="590">
        <f t="shared" si="2"/>
        <v>34.967779450318929</v>
      </c>
      <c r="AB16" s="590">
        <f t="shared" si="3"/>
        <v>-4.3321299638989164</v>
      </c>
      <c r="AC16" s="590">
        <f t="shared" si="4"/>
        <v>41.07952795372961</v>
      </c>
    </row>
    <row r="17" spans="1:29" ht="18.75">
      <c r="A17" s="79">
        <v>7</v>
      </c>
      <c r="B17" s="454" t="s">
        <v>111</v>
      </c>
      <c r="C17" s="206">
        <v>11578166.34</v>
      </c>
      <c r="D17" s="206">
        <v>11865114</v>
      </c>
      <c r="E17" s="206">
        <v>1312883.0900000001</v>
      </c>
      <c r="F17" s="206">
        <v>4656498.0199999996</v>
      </c>
      <c r="G17" s="206">
        <f t="shared" si="0"/>
        <v>29412661.449999999</v>
      </c>
      <c r="H17" s="207">
        <v>828</v>
      </c>
      <c r="I17" s="454" t="s">
        <v>100</v>
      </c>
      <c r="J17" s="206">
        <f t="shared" si="1"/>
        <v>35522.537983091788</v>
      </c>
      <c r="K17" s="455">
        <v>7601091.5402190005</v>
      </c>
      <c r="L17" s="455">
        <v>40639785.079446003</v>
      </c>
      <c r="M17" s="455">
        <v>4843840.8177360008</v>
      </c>
      <c r="N17" s="455">
        <v>2426628.1887360001</v>
      </c>
      <c r="O17" s="455">
        <v>55511345.626137003</v>
      </c>
      <c r="P17" s="122">
        <v>180</v>
      </c>
      <c r="Q17" s="454" t="s">
        <v>100</v>
      </c>
      <c r="R17" s="208">
        <v>308396.36458965001</v>
      </c>
      <c r="S17" s="120">
        <f>ตาราง3!B11</f>
        <v>7099807.1838000007</v>
      </c>
      <c r="T17" s="120">
        <f>ตาราง3!C11</f>
        <v>30586285.608500004</v>
      </c>
      <c r="U17" s="120">
        <f>ตาราง3!D11</f>
        <v>2783192.6965000005</v>
      </c>
      <c r="V17" s="120">
        <f>ตาราง3!E11</f>
        <v>2708805.0152000003</v>
      </c>
      <c r="W17" s="120">
        <f>ตาราง3!F11</f>
        <v>43178090.504000008</v>
      </c>
      <c r="X17" s="120">
        <f>ตาราง3!G11</f>
        <v>871</v>
      </c>
      <c r="Y17" s="454" t="s">
        <v>100</v>
      </c>
      <c r="Z17" s="209">
        <f>ตาราง3!I11</f>
        <v>49573.008615384628</v>
      </c>
      <c r="AA17" s="590">
        <f t="shared" si="2"/>
        <v>-22.217539465175559</v>
      </c>
      <c r="AB17" s="590">
        <f t="shared" si="3"/>
        <v>383.88888888888891</v>
      </c>
      <c r="AC17" s="590">
        <f t="shared" si="4"/>
        <v>-83.925553506006423</v>
      </c>
    </row>
    <row r="18" spans="1:29" ht="18.75">
      <c r="A18" s="79">
        <v>8</v>
      </c>
      <c r="B18" s="454" t="s">
        <v>113</v>
      </c>
      <c r="C18" s="206">
        <v>6616095.0499999998</v>
      </c>
      <c r="D18" s="206">
        <v>6780065.1399999997</v>
      </c>
      <c r="E18" s="206">
        <v>750218.91</v>
      </c>
      <c r="F18" s="206">
        <v>2660856.0099999998</v>
      </c>
      <c r="G18" s="206">
        <f t="shared" si="0"/>
        <v>16807235.109999999</v>
      </c>
      <c r="H18" s="207">
        <v>514</v>
      </c>
      <c r="I18" s="454" t="s">
        <v>100</v>
      </c>
      <c r="J18" s="206">
        <f t="shared" si="1"/>
        <v>32698.900992217899</v>
      </c>
      <c r="K18" s="455">
        <v>549091.87102800002</v>
      </c>
      <c r="L18" s="455">
        <v>2935759.3589520003</v>
      </c>
      <c r="M18" s="455">
        <v>349912.06243199995</v>
      </c>
      <c r="N18" s="455">
        <v>175296.114432</v>
      </c>
      <c r="O18" s="455">
        <v>4010059.4068440003</v>
      </c>
      <c r="P18" s="122">
        <v>13</v>
      </c>
      <c r="Q18" s="454" t="s">
        <v>100</v>
      </c>
      <c r="R18" s="208">
        <v>308466.10821876925</v>
      </c>
      <c r="S18" s="120">
        <f>ตาราง3!B12</f>
        <v>2420944.585061539</v>
      </c>
      <c r="T18" s="120">
        <f>ตาราง3!C12</f>
        <v>10429537.113346156</v>
      </c>
      <c r="U18" s="120">
        <f>ตาราง3!D12</f>
        <v>949033.56011538475</v>
      </c>
      <c r="V18" s="120">
        <f>ตาราง3!E12</f>
        <v>923668.30024615407</v>
      </c>
      <c r="W18" s="120">
        <f>ตาราง3!F12</f>
        <v>14723183.558769234</v>
      </c>
      <c r="X18" s="120">
        <f>ตาราง3!G12</f>
        <v>297</v>
      </c>
      <c r="Y18" s="454" t="s">
        <v>100</v>
      </c>
      <c r="Z18" s="209">
        <f>ตาราง3!I12</f>
        <v>49573.008615384628</v>
      </c>
      <c r="AA18" s="590">
        <f t="shared" si="2"/>
        <v>267.15624545713854</v>
      </c>
      <c r="AB18" s="590">
        <f t="shared" si="3"/>
        <v>2184.6153846153848</v>
      </c>
      <c r="AC18" s="590">
        <f t="shared" si="4"/>
        <v>-83.929187909283499</v>
      </c>
    </row>
    <row r="19" spans="1:29" ht="18.75">
      <c r="A19" s="79"/>
      <c r="B19" s="454" t="s">
        <v>324</v>
      </c>
      <c r="C19" s="206"/>
      <c r="D19" s="206"/>
      <c r="E19" s="206"/>
      <c r="F19" s="206"/>
      <c r="G19" s="206"/>
      <c r="H19" s="207"/>
      <c r="I19" s="454"/>
      <c r="J19" s="206"/>
      <c r="K19" s="455">
        <v>971552.08962900017</v>
      </c>
      <c r="L19" s="455">
        <v>5194473.4393860009</v>
      </c>
      <c r="M19" s="455">
        <v>619127.35077600006</v>
      </c>
      <c r="N19" s="455">
        <v>310165.41177599999</v>
      </c>
      <c r="O19" s="455">
        <v>7095318.2915670006</v>
      </c>
      <c r="P19" s="455">
        <v>23</v>
      </c>
      <c r="Q19" s="455" t="s">
        <v>100</v>
      </c>
      <c r="R19" s="591">
        <v>308492.09963334783</v>
      </c>
      <c r="S19" s="120">
        <f>ตาราง3!B13</f>
        <v>383112.44275384623</v>
      </c>
      <c r="T19" s="120">
        <f>ตาราง3!C13</f>
        <v>1650465.4691153849</v>
      </c>
      <c r="U19" s="120">
        <f>ตาราง3!D13</f>
        <v>150183.76203846157</v>
      </c>
      <c r="V19" s="120">
        <f>ตาราง3!E13</f>
        <v>146169.73101538463</v>
      </c>
      <c r="W19" s="120">
        <f>ตาราง3!F13</f>
        <v>2329931.4049230772</v>
      </c>
      <c r="X19" s="120">
        <f>ตาราง3!G13</f>
        <v>47</v>
      </c>
      <c r="Y19" s="455" t="s">
        <v>100</v>
      </c>
      <c r="Z19" s="209">
        <f>ตาราง3!I13</f>
        <v>49573.00861538462</v>
      </c>
      <c r="AA19" s="590">
        <f t="shared" si="2"/>
        <v>-67.162411759705407</v>
      </c>
      <c r="AB19" s="590">
        <f t="shared" si="3"/>
        <v>104.34782608695652</v>
      </c>
      <c r="AC19" s="590">
        <f t="shared" si="4"/>
        <v>-83.930541924962213</v>
      </c>
    </row>
    <row r="20" spans="1:29" ht="18.75">
      <c r="A20" s="79"/>
      <c r="B20" s="454" t="s">
        <v>325</v>
      </c>
      <c r="C20" s="206"/>
      <c r="D20" s="206"/>
      <c r="E20" s="206"/>
      <c r="F20" s="206"/>
      <c r="G20" s="206"/>
      <c r="H20" s="207"/>
      <c r="I20" s="454"/>
      <c r="J20" s="206"/>
      <c r="K20" s="455">
        <v>1519579.8291240002</v>
      </c>
      <c r="L20" s="455">
        <v>8124543.342215999</v>
      </c>
      <c r="M20" s="455">
        <v>968361.28905599995</v>
      </c>
      <c r="N20" s="455">
        <v>485121.8050559999</v>
      </c>
      <c r="O20" s="455">
        <v>11097606.265451999</v>
      </c>
      <c r="P20" s="455">
        <v>36</v>
      </c>
      <c r="Q20" s="455" t="s">
        <v>100</v>
      </c>
      <c r="R20" s="591">
        <v>308266.840707</v>
      </c>
      <c r="S20" s="120">
        <f>ตาราง3!B14</f>
        <v>692862.92838461557</v>
      </c>
      <c r="T20" s="120">
        <f>ตาราง3!C14</f>
        <v>2984884.3590384619</v>
      </c>
      <c r="U20" s="120">
        <f>ตาราง3!D14</f>
        <v>271608.9313461539</v>
      </c>
      <c r="V20" s="120">
        <f>ตาราง3!E14</f>
        <v>264349.51353846164</v>
      </c>
      <c r="W20" s="120">
        <f>ตาราง3!F14</f>
        <v>4213705.732307693</v>
      </c>
      <c r="X20" s="120">
        <f>ตาราง3!G14</f>
        <v>85</v>
      </c>
      <c r="Y20" s="455" t="s">
        <v>100</v>
      </c>
      <c r="Z20" s="209">
        <f>ตาราง3!I14</f>
        <v>49573.00861538462</v>
      </c>
      <c r="AA20" s="590">
        <f t="shared" si="2"/>
        <v>-62.030498906548914</v>
      </c>
      <c r="AB20" s="590">
        <f t="shared" si="3"/>
        <v>136.11111111111111</v>
      </c>
      <c r="AC20" s="590">
        <f t="shared" si="4"/>
        <v>-83.918799536891299</v>
      </c>
    </row>
    <row r="21" spans="1:29" ht="18.75">
      <c r="A21" s="79"/>
      <c r="B21" s="454" t="s">
        <v>117</v>
      </c>
      <c r="C21" s="206"/>
      <c r="D21" s="206"/>
      <c r="E21" s="206"/>
      <c r="F21" s="206"/>
      <c r="G21" s="206"/>
      <c r="H21" s="207"/>
      <c r="I21" s="454"/>
      <c r="J21" s="206"/>
      <c r="K21" s="455"/>
      <c r="L21" s="455"/>
      <c r="M21" s="455"/>
      <c r="N21" s="455"/>
      <c r="O21" s="455"/>
      <c r="P21" s="122"/>
      <c r="Q21" s="454"/>
      <c r="R21" s="208"/>
      <c r="S21" s="120">
        <f>ตาราง3!B15</f>
        <v>5284473.0665388489</v>
      </c>
      <c r="T21" s="120">
        <f>ตาราง3!C15</f>
        <v>148168484.29067099</v>
      </c>
      <c r="U21" s="120">
        <f>ตาราง3!D15</f>
        <v>2316825.8969576182</v>
      </c>
      <c r="V21" s="120">
        <f>ตาราง3!E15</f>
        <v>578027.07923309773</v>
      </c>
      <c r="W21" s="120">
        <f>ตาราง3!F15</f>
        <v>156347810.33340055</v>
      </c>
      <c r="X21" s="120">
        <f>ตาราง3!G15</f>
        <v>2022</v>
      </c>
      <c r="Y21" s="455" t="s">
        <v>100</v>
      </c>
      <c r="Z21" s="209">
        <f>ตาราง3!I15</f>
        <v>77323.348335015107</v>
      </c>
      <c r="AA21" s="590">
        <v>0</v>
      </c>
      <c r="AB21" s="590">
        <v>0</v>
      </c>
      <c r="AC21" s="590">
        <v>0</v>
      </c>
    </row>
    <row r="22" spans="1:29" ht="18.75">
      <c r="A22" s="79"/>
      <c r="B22" s="454" t="s">
        <v>120</v>
      </c>
      <c r="C22" s="206"/>
      <c r="D22" s="206"/>
      <c r="E22" s="206"/>
      <c r="F22" s="206"/>
      <c r="G22" s="206"/>
      <c r="H22" s="207"/>
      <c r="I22" s="454"/>
      <c r="J22" s="206"/>
      <c r="K22" s="455"/>
      <c r="L22" s="455"/>
      <c r="M22" s="455"/>
      <c r="N22" s="455"/>
      <c r="O22" s="455"/>
      <c r="P22" s="122"/>
      <c r="Q22" s="454"/>
      <c r="R22" s="208"/>
      <c r="S22" s="120">
        <f>ตาราง3!B16</f>
        <v>253508.35185671036</v>
      </c>
      <c r="T22" s="120">
        <f>ตาราง3!C16</f>
        <v>7107983.6677522697</v>
      </c>
      <c r="U22" s="120">
        <f>ตาราง3!D16</f>
        <v>111143.47774722501</v>
      </c>
      <c r="V22" s="120">
        <f>ตาราง3!E16</f>
        <v>27729.291140262354</v>
      </c>
      <c r="W22" s="120">
        <f>ตาราง3!F16</f>
        <v>7500364.7884964673</v>
      </c>
      <c r="X22" s="120">
        <f>ตาราง3!G16</f>
        <v>97</v>
      </c>
      <c r="Y22" s="455" t="s">
        <v>100</v>
      </c>
      <c r="Z22" s="209">
        <f>ตาราง3!I16</f>
        <v>77323.348335015122</v>
      </c>
      <c r="AA22" s="590">
        <v>0</v>
      </c>
      <c r="AB22" s="590">
        <v>0</v>
      </c>
      <c r="AC22" s="590">
        <v>0</v>
      </c>
    </row>
    <row r="23" spans="1:29" ht="18.75">
      <c r="A23" s="79"/>
      <c r="B23" s="454" t="s">
        <v>122</v>
      </c>
      <c r="C23" s="206"/>
      <c r="D23" s="206"/>
      <c r="E23" s="206"/>
      <c r="F23" s="206"/>
      <c r="G23" s="206"/>
      <c r="H23" s="207"/>
      <c r="I23" s="454"/>
      <c r="J23" s="206"/>
      <c r="K23" s="455"/>
      <c r="L23" s="455"/>
      <c r="M23" s="455"/>
      <c r="N23" s="455"/>
      <c r="O23" s="455"/>
      <c r="P23" s="122"/>
      <c r="Q23" s="454"/>
      <c r="R23" s="208"/>
      <c r="S23" s="120">
        <f>ตาราง3!B17</f>
        <v>3117891.3790211906</v>
      </c>
      <c r="T23" s="120">
        <f>ตาราง3!C17</f>
        <v>87420871.295138747</v>
      </c>
      <c r="U23" s="120">
        <f>ตาราง3!D17</f>
        <v>1366950.1953859739</v>
      </c>
      <c r="V23" s="120">
        <f>ตาราง3!E17</f>
        <v>341041.69412714423</v>
      </c>
      <c r="W23" s="120">
        <f>ตาราง3!F17</f>
        <v>92246754.563673064</v>
      </c>
      <c r="X23" s="120">
        <f>ตาราง3!G17</f>
        <v>1193</v>
      </c>
      <c r="Y23" s="455" t="s">
        <v>100</v>
      </c>
      <c r="Z23" s="209">
        <f>ตาราง3!I17</f>
        <v>77323.348335015136</v>
      </c>
      <c r="AA23" s="590">
        <v>0</v>
      </c>
      <c r="AB23" s="590">
        <v>0</v>
      </c>
      <c r="AC23" s="590">
        <v>0</v>
      </c>
    </row>
    <row r="24" spans="1:29" ht="18.75">
      <c r="A24" s="79"/>
      <c r="B24" s="454" t="s">
        <v>123</v>
      </c>
      <c r="C24" s="206"/>
      <c r="D24" s="206"/>
      <c r="E24" s="206"/>
      <c r="F24" s="206"/>
      <c r="G24" s="206"/>
      <c r="H24" s="207"/>
      <c r="I24" s="454"/>
      <c r="J24" s="206"/>
      <c r="K24" s="455"/>
      <c r="L24" s="455"/>
      <c r="M24" s="455"/>
      <c r="N24" s="455"/>
      <c r="O24" s="455"/>
      <c r="P24" s="122"/>
      <c r="Q24" s="454"/>
      <c r="R24" s="208"/>
      <c r="S24" s="120">
        <f>ตาราง3!B18</f>
        <v>67950.692250252265</v>
      </c>
      <c r="T24" s="120">
        <f>ตาราง3!C18</f>
        <v>1905232.7356861753</v>
      </c>
      <c r="U24" s="120">
        <f>ตาราง3!D18</f>
        <v>29791.035272452067</v>
      </c>
      <c r="V24" s="120">
        <f>ตาราง3!E18</f>
        <v>7432.593501513621</v>
      </c>
      <c r="W24" s="120">
        <f>ตาราง3!F18</f>
        <v>2010407.0567103932</v>
      </c>
      <c r="X24" s="120">
        <f>ตาราง3!G18</f>
        <v>26</v>
      </c>
      <c r="Y24" s="455" t="s">
        <v>100</v>
      </c>
      <c r="Z24" s="209">
        <f>ตาราง3!I18</f>
        <v>77323.348335015122</v>
      </c>
      <c r="AA24" s="590">
        <v>0</v>
      </c>
      <c r="AB24" s="590">
        <v>0</v>
      </c>
      <c r="AC24" s="590">
        <v>0</v>
      </c>
    </row>
    <row r="25" spans="1:29" ht="18.75">
      <c r="A25" s="79"/>
      <c r="B25" s="454" t="s">
        <v>124</v>
      </c>
      <c r="C25" s="206"/>
      <c r="D25" s="206"/>
      <c r="E25" s="206"/>
      <c r="F25" s="206"/>
      <c r="G25" s="206"/>
      <c r="H25" s="207"/>
      <c r="I25" s="454"/>
      <c r="J25" s="206"/>
      <c r="K25" s="455"/>
      <c r="L25" s="455"/>
      <c r="M25" s="455"/>
      <c r="N25" s="455"/>
      <c r="O25" s="455"/>
      <c r="P25" s="122"/>
      <c r="Q25" s="454"/>
      <c r="R25" s="208"/>
      <c r="S25" s="120">
        <f>ตาราง3!B19</f>
        <v>49656.275105953573</v>
      </c>
      <c r="T25" s="120">
        <f>ตาราง3!C19</f>
        <v>1392285.4606937433</v>
      </c>
      <c r="U25" s="120">
        <f>ตาราง3!D19</f>
        <v>21770.371929868816</v>
      </c>
      <c r="V25" s="120">
        <f>ตาราง3!E19</f>
        <v>5431.5106357214918</v>
      </c>
      <c r="W25" s="120">
        <f>ตาราง3!F19</f>
        <v>1469143.6183652873</v>
      </c>
      <c r="X25" s="120">
        <f>ตาราง3!G19</f>
        <v>19</v>
      </c>
      <c r="Y25" s="455" t="s">
        <v>100</v>
      </c>
      <c r="Z25" s="209">
        <f>ตาราง3!I19</f>
        <v>77323.348335015122</v>
      </c>
      <c r="AA25" s="590">
        <v>0</v>
      </c>
      <c r="AB25" s="590">
        <v>0</v>
      </c>
      <c r="AC25" s="590">
        <v>0</v>
      </c>
    </row>
    <row r="26" spans="1:29" ht="18.75">
      <c r="A26" s="79"/>
      <c r="B26" s="454" t="s">
        <v>125</v>
      </c>
      <c r="C26" s="206"/>
      <c r="D26" s="206"/>
      <c r="E26" s="206"/>
      <c r="F26" s="206"/>
      <c r="G26" s="206"/>
      <c r="H26" s="207"/>
      <c r="I26" s="454"/>
      <c r="J26" s="206"/>
      <c r="K26" s="455"/>
      <c r="L26" s="455"/>
      <c r="M26" s="455"/>
      <c r="N26" s="455"/>
      <c r="O26" s="455"/>
      <c r="P26" s="122"/>
      <c r="Q26" s="454"/>
      <c r="R26" s="208"/>
      <c r="S26" s="120">
        <f>ตาราง3!B20</f>
        <v>104539.52653884962</v>
      </c>
      <c r="T26" s="120">
        <f>ตาราง3!C20</f>
        <v>2931127.285671039</v>
      </c>
      <c r="U26" s="120">
        <f>ตาราง3!D20</f>
        <v>45832.361957618559</v>
      </c>
      <c r="V26" s="120">
        <f>ตาราง3!E20</f>
        <v>11434.759233097877</v>
      </c>
      <c r="W26" s="120">
        <f>ตาราง3!F20</f>
        <v>3092933.9334006053</v>
      </c>
      <c r="X26" s="120">
        <f>ตาราง3!G20</f>
        <v>40</v>
      </c>
      <c r="Y26" s="455" t="s">
        <v>100</v>
      </c>
      <c r="Z26" s="209">
        <f>ตาราง3!I20</f>
        <v>77323.348335015136</v>
      </c>
      <c r="AA26" s="590">
        <v>0</v>
      </c>
      <c r="AB26" s="590">
        <v>0</v>
      </c>
      <c r="AC26" s="590">
        <v>0</v>
      </c>
    </row>
    <row r="27" spans="1:29" ht="18.75">
      <c r="A27" s="79"/>
      <c r="B27" s="454" t="s">
        <v>126</v>
      </c>
      <c r="C27" s="206"/>
      <c r="D27" s="206"/>
      <c r="E27" s="206"/>
      <c r="F27" s="206"/>
      <c r="G27" s="206"/>
      <c r="H27" s="207"/>
      <c r="I27" s="454"/>
      <c r="J27" s="206"/>
      <c r="K27" s="455"/>
      <c r="L27" s="455"/>
      <c r="M27" s="455"/>
      <c r="N27" s="455"/>
      <c r="O27" s="455"/>
      <c r="P27" s="122"/>
      <c r="Q27" s="454"/>
      <c r="R27" s="208"/>
      <c r="S27" s="120">
        <f>ตาราง3!B21</f>
        <v>15680.928980827446</v>
      </c>
      <c r="T27" s="120">
        <f>ตาราง3!C21</f>
        <v>439669.09285065584</v>
      </c>
      <c r="U27" s="120">
        <f>ตาราง3!D21</f>
        <v>6874.8542936427857</v>
      </c>
      <c r="V27" s="120">
        <f>ตาราง3!E21</f>
        <v>1715.2138849646819</v>
      </c>
      <c r="W27" s="120">
        <f>ตาราง3!F21</f>
        <v>463940.09001009079</v>
      </c>
      <c r="X27" s="120">
        <f>ตาราง3!G21</f>
        <v>6</v>
      </c>
      <c r="Y27" s="455" t="s">
        <v>100</v>
      </c>
      <c r="Z27" s="209">
        <f>ตาราง3!I21</f>
        <v>77323.348335015136</v>
      </c>
      <c r="AA27" s="590">
        <v>0</v>
      </c>
      <c r="AB27" s="590">
        <v>0</v>
      </c>
      <c r="AC27" s="590">
        <v>0</v>
      </c>
    </row>
    <row r="28" spans="1:29" ht="18.75">
      <c r="A28" s="79"/>
      <c r="B28" s="454" t="s">
        <v>127</v>
      </c>
      <c r="C28" s="206"/>
      <c r="D28" s="206"/>
      <c r="E28" s="206"/>
      <c r="F28" s="206"/>
      <c r="G28" s="206"/>
      <c r="H28" s="207"/>
      <c r="I28" s="454"/>
      <c r="J28" s="206"/>
      <c r="K28" s="455"/>
      <c r="L28" s="455"/>
      <c r="M28" s="455"/>
      <c r="N28" s="455"/>
      <c r="O28" s="455"/>
      <c r="P28" s="122"/>
      <c r="Q28" s="454"/>
      <c r="R28" s="208"/>
      <c r="S28" s="120">
        <f>ตาราง3!B22</f>
        <v>580194.37229061546</v>
      </c>
      <c r="T28" s="120">
        <f>ตาราง3!C22</f>
        <v>16267756.435474265</v>
      </c>
      <c r="U28" s="120">
        <f>ตาราง3!D22</f>
        <v>254369.60886478302</v>
      </c>
      <c r="V28" s="120">
        <f>ตาราง3!E22</f>
        <v>63462.913743693221</v>
      </c>
      <c r="W28" s="120">
        <f>ตาราง3!F22</f>
        <v>17165783.330373358</v>
      </c>
      <c r="X28" s="120">
        <f>ตาราง3!G22</f>
        <v>222</v>
      </c>
      <c r="Y28" s="455" t="s">
        <v>100</v>
      </c>
      <c r="Z28" s="209">
        <f>ตาราง3!I22</f>
        <v>77323.348335015122</v>
      </c>
      <c r="AA28" s="590">
        <v>0</v>
      </c>
      <c r="AB28" s="590">
        <v>0</v>
      </c>
      <c r="AC28" s="590">
        <v>0</v>
      </c>
    </row>
    <row r="29" spans="1:29" ht="18.75">
      <c r="A29" s="79"/>
      <c r="B29" s="454" t="s">
        <v>128</v>
      </c>
      <c r="C29" s="206"/>
      <c r="D29" s="206"/>
      <c r="E29" s="206"/>
      <c r="F29" s="206"/>
      <c r="G29" s="206"/>
      <c r="H29" s="207"/>
      <c r="I29" s="454"/>
      <c r="J29" s="206"/>
      <c r="K29" s="455"/>
      <c r="L29" s="455"/>
      <c r="M29" s="455"/>
      <c r="N29" s="455"/>
      <c r="O29" s="455"/>
      <c r="P29" s="122"/>
      <c r="Q29" s="454"/>
      <c r="R29" s="208"/>
      <c r="S29" s="120">
        <f>ตาราง3!B23</f>
        <v>619396.69474268402</v>
      </c>
      <c r="T29" s="120">
        <f>ตาราง3!C23</f>
        <v>17366929.167600907</v>
      </c>
      <c r="U29" s="120">
        <f>ตาราง3!D23</f>
        <v>271556.74459888996</v>
      </c>
      <c r="V29" s="120">
        <f>ตาราง3!E23</f>
        <v>67750.948456104932</v>
      </c>
      <c r="W29" s="120">
        <f>ตาราง3!F23</f>
        <v>18325633.555398587</v>
      </c>
      <c r="X29" s="120">
        <f>ตาราง3!G23</f>
        <v>237</v>
      </c>
      <c r="Y29" s="455" t="s">
        <v>100</v>
      </c>
      <c r="Z29" s="209">
        <f>ตาราง3!I23</f>
        <v>77323.348335015136</v>
      </c>
      <c r="AA29" s="590">
        <v>0</v>
      </c>
      <c r="AB29" s="590">
        <v>0</v>
      </c>
      <c r="AC29" s="590">
        <v>0</v>
      </c>
    </row>
    <row r="30" spans="1:29" ht="18.75">
      <c r="A30" s="79"/>
      <c r="B30" s="454" t="s">
        <v>129</v>
      </c>
      <c r="C30" s="206"/>
      <c r="D30" s="206"/>
      <c r="E30" s="206"/>
      <c r="F30" s="206"/>
      <c r="G30" s="206"/>
      <c r="H30" s="207"/>
      <c r="I30" s="454"/>
      <c r="J30" s="206"/>
      <c r="K30" s="455"/>
      <c r="L30" s="455"/>
      <c r="M30" s="455"/>
      <c r="N30" s="455"/>
      <c r="O30" s="455"/>
      <c r="P30" s="122"/>
      <c r="Q30" s="454"/>
      <c r="R30" s="208"/>
      <c r="S30" s="120">
        <f>ตาราง3!B24</f>
        <v>62723.715923309785</v>
      </c>
      <c r="T30" s="120">
        <f>ตาราง3!C24</f>
        <v>1758676.3714026234</v>
      </c>
      <c r="U30" s="120">
        <f>ตาราง3!D24</f>
        <v>27499.417174571143</v>
      </c>
      <c r="V30" s="120">
        <f>ตาราง3!E24</f>
        <v>6860.8555398587278</v>
      </c>
      <c r="W30" s="120">
        <f>ตาราง3!F24</f>
        <v>1855760.3600403632</v>
      </c>
      <c r="X30" s="120">
        <f>ตาราง3!G24</f>
        <v>24</v>
      </c>
      <c r="Y30" s="455" t="s">
        <v>100</v>
      </c>
      <c r="Z30" s="209">
        <f>ตาราง3!I24</f>
        <v>77323.348335015136</v>
      </c>
      <c r="AA30" s="590">
        <v>0</v>
      </c>
      <c r="AB30" s="590">
        <v>0</v>
      </c>
      <c r="AC30" s="590">
        <v>0</v>
      </c>
    </row>
    <row r="31" spans="1:29" ht="18.75">
      <c r="A31" s="79"/>
      <c r="B31" s="454" t="s">
        <v>130</v>
      </c>
      <c r="C31" s="206"/>
      <c r="D31" s="206"/>
      <c r="E31" s="206"/>
      <c r="F31" s="206"/>
      <c r="G31" s="206"/>
      <c r="H31" s="207"/>
      <c r="I31" s="454"/>
      <c r="J31" s="206"/>
      <c r="K31" s="455"/>
      <c r="L31" s="455"/>
      <c r="M31" s="455"/>
      <c r="N31" s="455"/>
      <c r="O31" s="455"/>
      <c r="P31" s="122"/>
      <c r="Q31" s="454"/>
      <c r="R31" s="208"/>
      <c r="S31" s="120">
        <f>ตาราง3!B25</f>
        <v>128060.92001009081</v>
      </c>
      <c r="T31" s="120">
        <f>ตาราง3!C25</f>
        <v>3590630.9249470229</v>
      </c>
      <c r="U31" s="120">
        <f>ตาราง3!D25</f>
        <v>56144.643398082742</v>
      </c>
      <c r="V31" s="120">
        <f>ตาราง3!E25</f>
        <v>14007.580060544902</v>
      </c>
      <c r="W31" s="120">
        <f>ตาราง3!F25</f>
        <v>3788844.0684157414</v>
      </c>
      <c r="X31" s="120">
        <f>ตาราง3!G25</f>
        <v>49</v>
      </c>
      <c r="Y31" s="455" t="s">
        <v>100</v>
      </c>
      <c r="Z31" s="209">
        <f>ตาราง3!I25</f>
        <v>77323.348335015136</v>
      </c>
      <c r="AA31" s="590">
        <v>0</v>
      </c>
      <c r="AB31" s="590">
        <v>0</v>
      </c>
      <c r="AC31" s="590">
        <v>0</v>
      </c>
    </row>
    <row r="32" spans="1:29" ht="18.75">
      <c r="A32" s="79"/>
      <c r="B32" s="454" t="s">
        <v>131</v>
      </c>
      <c r="C32" s="206"/>
      <c r="D32" s="206"/>
      <c r="E32" s="206"/>
      <c r="F32" s="206"/>
      <c r="G32" s="206"/>
      <c r="H32" s="207"/>
      <c r="I32" s="454"/>
      <c r="J32" s="206"/>
      <c r="K32" s="455"/>
      <c r="L32" s="455"/>
      <c r="M32" s="455"/>
      <c r="N32" s="455"/>
      <c r="O32" s="455"/>
      <c r="P32" s="122"/>
      <c r="Q32" s="454"/>
      <c r="R32" s="208"/>
      <c r="S32" s="120">
        <f>ตาราง3!B26</f>
        <v>75791.156740665989</v>
      </c>
      <c r="T32" s="120">
        <f>ตาราง3!C26</f>
        <v>2125067.2821115032</v>
      </c>
      <c r="U32" s="120">
        <f>ตาราง3!D26</f>
        <v>33228.462419273463</v>
      </c>
      <c r="V32" s="120">
        <f>ตาราง3!E26</f>
        <v>8290.2004439959619</v>
      </c>
      <c r="W32" s="120">
        <f>ตาราง3!F26</f>
        <v>2242377.1017154385</v>
      </c>
      <c r="X32" s="120">
        <f>ตาราง3!G26</f>
        <v>29</v>
      </c>
      <c r="Y32" s="455" t="s">
        <v>100</v>
      </c>
      <c r="Z32" s="209">
        <f>ตาราง3!I26</f>
        <v>77323.348335015122</v>
      </c>
      <c r="AA32" s="590">
        <v>0</v>
      </c>
      <c r="AB32" s="590">
        <v>0</v>
      </c>
      <c r="AC32" s="590">
        <v>0</v>
      </c>
    </row>
    <row r="33" spans="1:29" ht="18.75">
      <c r="A33" s="79">
        <v>10</v>
      </c>
      <c r="B33" s="454" t="s">
        <v>326</v>
      </c>
      <c r="C33" s="206">
        <v>43010982.149999999</v>
      </c>
      <c r="D33" s="206">
        <v>56079287.810000002</v>
      </c>
      <c r="E33" s="206">
        <v>5050671.49</v>
      </c>
      <c r="F33" s="206">
        <v>18740124.890000001</v>
      </c>
      <c r="G33" s="206">
        <f t="shared" si="0"/>
        <v>122881066.34</v>
      </c>
      <c r="H33" s="207">
        <v>1973</v>
      </c>
      <c r="I33" s="454" t="s">
        <v>100</v>
      </c>
      <c r="J33" s="206">
        <f t="shared" si="1"/>
        <v>62281.331140395341</v>
      </c>
      <c r="K33" s="455">
        <v>9235150.2258510012</v>
      </c>
      <c r="L33" s="455">
        <v>321361146.60262799</v>
      </c>
      <c r="M33" s="455">
        <v>6581923.8466409994</v>
      </c>
      <c r="N33" s="455">
        <v>845252.6538059999</v>
      </c>
      <c r="O33" s="455">
        <v>338023473.32892597</v>
      </c>
      <c r="P33" s="122">
        <v>1162</v>
      </c>
      <c r="Q33" s="454" t="s">
        <v>100</v>
      </c>
      <c r="R33" s="208">
        <v>290897.99770131323</v>
      </c>
      <c r="S33" s="120"/>
      <c r="T33" s="120"/>
      <c r="U33" s="120"/>
      <c r="V33" s="120"/>
      <c r="W33" s="120"/>
      <c r="X33" s="120"/>
      <c r="Y33" s="454"/>
      <c r="Z33" s="209"/>
      <c r="AA33" s="590">
        <f>+(W33-O33)/O33*100</f>
        <v>-100</v>
      </c>
      <c r="AB33" s="590">
        <f t="shared" si="3"/>
        <v>-100</v>
      </c>
      <c r="AC33" s="590">
        <f t="shared" si="4"/>
        <v>-100</v>
      </c>
    </row>
    <row r="34" spans="1:29" ht="18.75">
      <c r="A34" s="79">
        <v>11</v>
      </c>
      <c r="B34" s="454" t="s">
        <v>327</v>
      </c>
      <c r="C34" s="206">
        <v>8064559.1500000004</v>
      </c>
      <c r="D34" s="206">
        <v>10514866.460000001</v>
      </c>
      <c r="E34" s="206">
        <v>947000.9</v>
      </c>
      <c r="F34" s="206">
        <v>3513773.42</v>
      </c>
      <c r="G34" s="206">
        <f t="shared" si="0"/>
        <v>23040199.93</v>
      </c>
      <c r="H34" s="207">
        <v>277</v>
      </c>
      <c r="I34" s="454" t="s">
        <v>100</v>
      </c>
      <c r="J34" s="206">
        <f t="shared" si="1"/>
        <v>83177.617075812275</v>
      </c>
      <c r="K34" s="455">
        <v>1048668.6299040001</v>
      </c>
      <c r="L34" s="455">
        <v>36491160.952511996</v>
      </c>
      <c r="M34" s="455">
        <v>747389.79806399997</v>
      </c>
      <c r="N34" s="455">
        <v>95980.024223999993</v>
      </c>
      <c r="O34" s="455">
        <v>38383199.404703997</v>
      </c>
      <c r="P34" s="122">
        <v>132</v>
      </c>
      <c r="Q34" s="454" t="s">
        <v>100</v>
      </c>
      <c r="R34" s="208">
        <v>290781.81367199996</v>
      </c>
      <c r="S34" s="120"/>
      <c r="T34" s="120"/>
      <c r="U34" s="120"/>
      <c r="V34" s="120"/>
      <c r="W34" s="120"/>
      <c r="X34" s="120"/>
      <c r="Y34" s="454"/>
      <c r="Z34" s="209"/>
      <c r="AA34" s="590">
        <f t="shared" si="2"/>
        <v>-100</v>
      </c>
      <c r="AB34" s="590">
        <f t="shared" si="3"/>
        <v>-100</v>
      </c>
      <c r="AC34" s="590">
        <f t="shared" si="4"/>
        <v>-100</v>
      </c>
    </row>
    <row r="35" spans="1:29" ht="18.75">
      <c r="A35" s="79">
        <v>12</v>
      </c>
      <c r="B35" s="454" t="s">
        <v>328</v>
      </c>
      <c r="C35" s="206">
        <v>2688186.38</v>
      </c>
      <c r="D35" s="206">
        <v>3504955.49</v>
      </c>
      <c r="E35" s="206">
        <v>315666.96999999997</v>
      </c>
      <c r="F35" s="206">
        <v>1171257.81</v>
      </c>
      <c r="G35" s="206">
        <f t="shared" si="0"/>
        <v>7680066.6500000004</v>
      </c>
      <c r="H35" s="207">
        <v>38</v>
      </c>
      <c r="I35" s="454" t="s">
        <v>100</v>
      </c>
      <c r="J35" s="206">
        <f t="shared" si="1"/>
        <v>202107.01710526316</v>
      </c>
      <c r="K35" s="455">
        <v>119639.77424499999</v>
      </c>
      <c r="L35" s="455">
        <v>4163178.0848599994</v>
      </c>
      <c r="M35" s="455">
        <v>85267.685295000003</v>
      </c>
      <c r="N35" s="455">
        <v>10950.10197</v>
      </c>
      <c r="O35" s="455">
        <v>4379035.6463699993</v>
      </c>
      <c r="P35" s="122">
        <v>15</v>
      </c>
      <c r="Q35" s="454" t="s">
        <v>100</v>
      </c>
      <c r="R35" s="208">
        <v>291935.70975799992</v>
      </c>
      <c r="S35" s="120"/>
      <c r="T35" s="120"/>
      <c r="U35" s="120"/>
      <c r="V35" s="120"/>
      <c r="W35" s="120"/>
      <c r="X35" s="120"/>
      <c r="Y35" s="454"/>
      <c r="Z35" s="209"/>
      <c r="AA35" s="590">
        <f t="shared" si="2"/>
        <v>-100</v>
      </c>
      <c r="AB35" s="590">
        <f t="shared" si="3"/>
        <v>-100</v>
      </c>
      <c r="AC35" s="590">
        <f t="shared" si="4"/>
        <v>-100</v>
      </c>
    </row>
    <row r="36" spans="1:29" ht="18.75">
      <c r="A36" s="79">
        <v>13</v>
      </c>
      <c r="B36" s="454" t="s">
        <v>133</v>
      </c>
      <c r="C36" s="206">
        <v>6719025.3099999996</v>
      </c>
      <c r="D36" s="206">
        <v>21133171.539999999</v>
      </c>
      <c r="E36" s="206">
        <v>864916.62</v>
      </c>
      <c r="F36" s="206">
        <v>10185818.82</v>
      </c>
      <c r="G36" s="206">
        <f t="shared" si="0"/>
        <v>38902932.289999999</v>
      </c>
      <c r="H36" s="207">
        <v>3781</v>
      </c>
      <c r="I36" s="454" t="s">
        <v>100</v>
      </c>
      <c r="J36" s="206">
        <f t="shared" si="1"/>
        <v>10289.059055805343</v>
      </c>
      <c r="K36" s="455">
        <v>7442713.3097350001</v>
      </c>
      <c r="L36" s="455">
        <v>10172356.444239</v>
      </c>
      <c r="M36" s="455">
        <v>3272332.6128130001</v>
      </c>
      <c r="N36" s="455">
        <v>4093399.7312560002</v>
      </c>
      <c r="O36" s="455">
        <v>24980802.098042998</v>
      </c>
      <c r="P36" s="122">
        <v>70947</v>
      </c>
      <c r="Q36" s="454" t="s">
        <v>100</v>
      </c>
      <c r="R36" s="208">
        <v>352.10512210583954</v>
      </c>
      <c r="S36" s="120">
        <f>ตาราง3!B27</f>
        <v>7436987.2706343746</v>
      </c>
      <c r="T36" s="120">
        <f>ตาราง3!C27</f>
        <v>8190153.9041359797</v>
      </c>
      <c r="U36" s="120">
        <f>ตาราง3!D27</f>
        <v>2011435.0322597024</v>
      </c>
      <c r="V36" s="120">
        <f>ตาราง3!E27</f>
        <v>4888254.6260116724</v>
      </c>
      <c r="W36" s="120">
        <f>ตาราง3!F27</f>
        <v>22526830.833041731</v>
      </c>
      <c r="X36" s="120">
        <f>ตาราง3!G27</f>
        <v>80665</v>
      </c>
      <c r="Y36" s="454" t="s">
        <v>100</v>
      </c>
      <c r="Z36" s="209">
        <f>ตาราง3!I27</f>
        <v>279.2640033848848</v>
      </c>
      <c r="AA36" s="590">
        <f t="shared" si="2"/>
        <v>-9.8234286287929553</v>
      </c>
      <c r="AB36" s="590">
        <f t="shared" si="3"/>
        <v>13.697548874511959</v>
      </c>
      <c r="AC36" s="590">
        <f t="shared" si="4"/>
        <v>-20.687321526398975</v>
      </c>
    </row>
    <row r="37" spans="1:29" ht="18.75">
      <c r="A37" s="79">
        <v>14</v>
      </c>
      <c r="B37" s="454" t="s">
        <v>134</v>
      </c>
      <c r="C37" s="206">
        <v>419939.08</v>
      </c>
      <c r="D37" s="206">
        <v>1320823.22</v>
      </c>
      <c r="E37" s="206">
        <v>54057.29</v>
      </c>
      <c r="F37" s="206">
        <v>636613.68000000005</v>
      </c>
      <c r="G37" s="206">
        <f t="shared" si="0"/>
        <v>2431433.27</v>
      </c>
      <c r="H37" s="207">
        <v>244</v>
      </c>
      <c r="I37" s="454" t="s">
        <v>100</v>
      </c>
      <c r="J37" s="206">
        <f t="shared" si="1"/>
        <v>9964.890450819672</v>
      </c>
      <c r="K37" s="455">
        <v>372809.89615000004</v>
      </c>
      <c r="L37" s="455">
        <v>509539.32951000007</v>
      </c>
      <c r="M37" s="455">
        <v>163913.06917</v>
      </c>
      <c r="N37" s="455">
        <v>205040.80504000001</v>
      </c>
      <c r="O37" s="455">
        <v>1251303.09987</v>
      </c>
      <c r="P37" s="122">
        <v>3552</v>
      </c>
      <c r="Q37" s="454" t="s">
        <v>100</v>
      </c>
      <c r="R37" s="208">
        <v>352.28127811655406</v>
      </c>
      <c r="S37" s="120">
        <f>ตาราง3!B28</f>
        <v>347025.60077688942</v>
      </c>
      <c r="T37" s="120">
        <f>ตาราง3!C28</f>
        <v>382169.953451532</v>
      </c>
      <c r="U37" s="120">
        <f>ตาราง3!D28</f>
        <v>93857.825096702654</v>
      </c>
      <c r="V37" s="120">
        <f>ตาราง3!E28</f>
        <v>228096.32941558215</v>
      </c>
      <c r="W37" s="120">
        <f>ตาราง3!F28</f>
        <v>1051149.7087407063</v>
      </c>
      <c r="X37" s="120">
        <f>ตาราง3!G28</f>
        <v>3764</v>
      </c>
      <c r="Y37" s="454" t="s">
        <v>100</v>
      </c>
      <c r="Z37" s="209">
        <f>ตาราง3!I28</f>
        <v>279.2640033848848</v>
      </c>
      <c r="AA37" s="590">
        <f t="shared" si="2"/>
        <v>-15.995596202877463</v>
      </c>
      <c r="AB37" s="590">
        <f t="shared" si="3"/>
        <v>5.968468468468469</v>
      </c>
      <c r="AC37" s="590">
        <f t="shared" si="4"/>
        <v>-20.726981326413583</v>
      </c>
    </row>
    <row r="38" spans="1:29" ht="18.75">
      <c r="A38" s="79">
        <v>15</v>
      </c>
      <c r="B38" s="454" t="s">
        <v>135</v>
      </c>
      <c r="C38" s="206">
        <v>839878.16</v>
      </c>
      <c r="D38" s="206">
        <v>2641646.44</v>
      </c>
      <c r="E38" s="206">
        <v>108114.58</v>
      </c>
      <c r="F38" s="206">
        <v>1273227.3500000001</v>
      </c>
      <c r="G38" s="206">
        <f t="shared" si="0"/>
        <v>4862866.53</v>
      </c>
      <c r="H38" s="207">
        <v>931</v>
      </c>
      <c r="I38" s="454" t="s">
        <v>100</v>
      </c>
      <c r="J38" s="206">
        <f t="shared" si="1"/>
        <v>5223.2723200859291</v>
      </c>
      <c r="K38" s="455">
        <v>13484.613265000002</v>
      </c>
      <c r="L38" s="455">
        <v>18430.145961000002</v>
      </c>
      <c r="M38" s="455">
        <v>5928.7705870000009</v>
      </c>
      <c r="N38" s="455">
        <v>7416.3695440000001</v>
      </c>
      <c r="O38" s="455">
        <v>45259.899357000002</v>
      </c>
      <c r="P38" s="122">
        <v>130</v>
      </c>
      <c r="Q38" s="454" t="s">
        <v>100</v>
      </c>
      <c r="R38" s="208">
        <v>348.15307197692312</v>
      </c>
      <c r="S38" s="120">
        <f>ตาราง3!B29</f>
        <v>11340.103319754888</v>
      </c>
      <c r="T38" s="120">
        <f>ตาราง3!C29</f>
        <v>12488.550551152612</v>
      </c>
      <c r="U38" s="120">
        <f>ตาราง3!D29</f>
        <v>3067.0862079953308</v>
      </c>
      <c r="V38" s="120">
        <f>ตาราง3!E29</f>
        <v>7453.7323374379912</v>
      </c>
      <c r="W38" s="120">
        <f>ตาราง3!F29</f>
        <v>34349.472416340817</v>
      </c>
      <c r="X38" s="120">
        <f>ตาราง3!G29</f>
        <v>123</v>
      </c>
      <c r="Y38" s="454" t="s">
        <v>100</v>
      </c>
      <c r="Z38" s="209">
        <f>ตาราง3!I29</f>
        <v>279.26400338488469</v>
      </c>
      <c r="AA38" s="590">
        <f t="shared" si="2"/>
        <v>-24.10616703895024</v>
      </c>
      <c r="AB38" s="590">
        <f t="shared" si="3"/>
        <v>-5.384615384615385</v>
      </c>
      <c r="AC38" s="590">
        <f t="shared" si="4"/>
        <v>-19.787005813524647</v>
      </c>
    </row>
    <row r="39" spans="1:29" ht="18.75">
      <c r="A39" s="79">
        <v>16</v>
      </c>
      <c r="B39" s="454" t="s">
        <v>136</v>
      </c>
      <c r="C39" s="206">
        <v>419939.08</v>
      </c>
      <c r="D39" s="206">
        <v>1320823.22</v>
      </c>
      <c r="E39" s="206">
        <v>54057.29</v>
      </c>
      <c r="F39" s="206">
        <v>636613.68000000005</v>
      </c>
      <c r="G39" s="206">
        <f t="shared" si="0"/>
        <v>2431433.27</v>
      </c>
      <c r="H39" s="207">
        <v>16</v>
      </c>
      <c r="I39" s="454" t="s">
        <v>100</v>
      </c>
      <c r="J39" s="206">
        <f t="shared" si="1"/>
        <v>151964.579375</v>
      </c>
      <c r="K39" s="455">
        <v>103117.63085000002</v>
      </c>
      <c r="L39" s="455">
        <v>140936.41029</v>
      </c>
      <c r="M39" s="455">
        <v>45337.657429999999</v>
      </c>
      <c r="N39" s="455">
        <v>56713.41416</v>
      </c>
      <c r="O39" s="455">
        <v>346105.11272999999</v>
      </c>
      <c r="P39" s="122">
        <v>982</v>
      </c>
      <c r="Q39" s="454" t="s">
        <v>100</v>
      </c>
      <c r="R39" s="208">
        <v>352.44919829938897</v>
      </c>
      <c r="S39" s="120">
        <f>ตาราง3!B30</f>
        <v>103536.06526898162</v>
      </c>
      <c r="T39" s="120">
        <f>ตาราง3!C30</f>
        <v>114021.48186133645</v>
      </c>
      <c r="U39" s="120">
        <f>ตาราง3!D30</f>
        <v>28002.746435599653</v>
      </c>
      <c r="V39" s="120">
        <f>ตาราง3!E30</f>
        <v>68053.182235307846</v>
      </c>
      <c r="W39" s="120">
        <f>ตาราง3!F30</f>
        <v>313613.47580122558</v>
      </c>
      <c r="X39" s="120">
        <f>ตาราง3!G30</f>
        <v>1123</v>
      </c>
      <c r="Y39" s="454" t="s">
        <v>100</v>
      </c>
      <c r="Z39" s="209">
        <f>ตาราง3!I30</f>
        <v>279.26400338488475</v>
      </c>
      <c r="AA39" s="590">
        <f t="shared" si="2"/>
        <v>-9.3877945553845272</v>
      </c>
      <c r="AB39" s="590">
        <f t="shared" si="3"/>
        <v>14.358452138492872</v>
      </c>
      <c r="AC39" s="590">
        <f t="shared" si="4"/>
        <v>-20.764750003016562</v>
      </c>
    </row>
    <row r="40" spans="1:29" ht="18.75">
      <c r="A40" s="79">
        <v>17</v>
      </c>
      <c r="B40" s="454" t="s">
        <v>329</v>
      </c>
      <c r="C40" s="206">
        <v>9068327.4700000007</v>
      </c>
      <c r="D40" s="206">
        <v>10056758.59</v>
      </c>
      <c r="E40" s="206">
        <v>1202725.2</v>
      </c>
      <c r="F40" s="206">
        <v>2272939.91</v>
      </c>
      <c r="G40" s="206">
        <f t="shared" si="0"/>
        <v>22600751.170000002</v>
      </c>
      <c r="H40" s="207">
        <v>62099</v>
      </c>
      <c r="I40" s="454" t="s">
        <v>100</v>
      </c>
      <c r="J40" s="206">
        <f t="shared" si="1"/>
        <v>363.94710333499739</v>
      </c>
      <c r="K40" s="455">
        <v>7591794.2534232</v>
      </c>
      <c r="L40" s="455">
        <v>19084957.029864885</v>
      </c>
      <c r="M40" s="455">
        <v>3037824.7450439995</v>
      </c>
      <c r="N40" s="455">
        <v>1927380.7496410003</v>
      </c>
      <c r="O40" s="455">
        <v>31641956.777973086</v>
      </c>
      <c r="P40" s="122">
        <v>61117</v>
      </c>
      <c r="Q40" s="454" t="s">
        <v>100</v>
      </c>
      <c r="R40" s="208">
        <v>517.72758443596842</v>
      </c>
      <c r="S40" s="120">
        <f>ตาราง3!B37</f>
        <v>4256671.763438521</v>
      </c>
      <c r="T40" s="120">
        <f>ตาราง3!C37</f>
        <v>8622270.9209884778</v>
      </c>
      <c r="U40" s="120">
        <f>ตาราง3!D37</f>
        <v>1047782.811845849</v>
      </c>
      <c r="V40" s="120">
        <f>ตาราง3!E37</f>
        <v>1291508.1909735999</v>
      </c>
      <c r="W40" s="120">
        <f>ตาราง3!F37</f>
        <v>15218233.687246447</v>
      </c>
      <c r="X40" s="120">
        <f>ตาราง3!G37</f>
        <v>68311</v>
      </c>
      <c r="Y40" s="454" t="s">
        <v>100</v>
      </c>
      <c r="Z40" s="209">
        <f>ตาราง3!I37</f>
        <v>222.77866942727303</v>
      </c>
      <c r="AA40" s="590">
        <f t="shared" si="2"/>
        <v>-51.904890730903489</v>
      </c>
      <c r="AB40" s="590">
        <f t="shared" si="3"/>
        <v>11.770865716576402</v>
      </c>
      <c r="AC40" s="590">
        <f t="shared" si="4"/>
        <v>-56.969905385671815</v>
      </c>
    </row>
    <row r="41" spans="1:29" ht="18.75">
      <c r="A41" s="79">
        <v>18</v>
      </c>
      <c r="B41" s="454" t="s">
        <v>330</v>
      </c>
      <c r="C41" s="206">
        <v>6045551.6500000004</v>
      </c>
      <c r="D41" s="206">
        <v>6704505.7319999998</v>
      </c>
      <c r="E41" s="206">
        <v>801816.8</v>
      </c>
      <c r="F41" s="206">
        <v>1515293.27</v>
      </c>
      <c r="G41" s="206">
        <f t="shared" si="0"/>
        <v>15067167.452</v>
      </c>
      <c r="H41" s="207">
        <v>38251</v>
      </c>
      <c r="I41" s="454" t="s">
        <v>100</v>
      </c>
      <c r="J41" s="206">
        <f t="shared" si="1"/>
        <v>393.90257645551748</v>
      </c>
      <c r="K41" s="455">
        <v>8200930.9232879998</v>
      </c>
      <c r="L41" s="455">
        <v>20616261.327849876</v>
      </c>
      <c r="M41" s="455">
        <v>3281568.2379600001</v>
      </c>
      <c r="N41" s="455">
        <v>2082026.4436900006</v>
      </c>
      <c r="O41" s="455">
        <v>34180786.932787873</v>
      </c>
      <c r="P41" s="122">
        <v>66020</v>
      </c>
      <c r="Q41" s="454" t="s">
        <v>100</v>
      </c>
      <c r="R41" s="208">
        <v>517.73382206585688</v>
      </c>
      <c r="S41" s="120"/>
      <c r="T41" s="120"/>
      <c r="U41" s="120"/>
      <c r="V41" s="120"/>
      <c r="W41" s="120"/>
      <c r="X41" s="120"/>
      <c r="Y41" s="454"/>
      <c r="Z41" s="209"/>
      <c r="AA41" s="590">
        <f t="shared" si="2"/>
        <v>-100</v>
      </c>
      <c r="AB41" s="590">
        <f t="shared" si="3"/>
        <v>-100</v>
      </c>
      <c r="AC41" s="590">
        <f t="shared" si="4"/>
        <v>-100</v>
      </c>
    </row>
    <row r="42" spans="1:29" ht="18.75">
      <c r="A42" s="79"/>
      <c r="B42" s="454" t="s">
        <v>331</v>
      </c>
      <c r="C42" s="206"/>
      <c r="D42" s="206"/>
      <c r="E42" s="206"/>
      <c r="F42" s="206"/>
      <c r="G42" s="206"/>
      <c r="H42" s="207"/>
      <c r="I42" s="454"/>
      <c r="J42" s="206"/>
      <c r="K42" s="455">
        <v>3272461.5034727994</v>
      </c>
      <c r="L42" s="455">
        <v>8226617.4623349495</v>
      </c>
      <c r="M42" s="455">
        <v>1309461.7952759999</v>
      </c>
      <c r="N42" s="455">
        <v>830802.19183900009</v>
      </c>
      <c r="O42" s="455">
        <v>13639342.952922748</v>
      </c>
      <c r="P42" s="455">
        <v>26341</v>
      </c>
      <c r="Q42" s="455" t="s">
        <v>100</v>
      </c>
      <c r="R42" s="591">
        <v>517.79898078746999</v>
      </c>
      <c r="S42" s="120">
        <f>ตาราง3!B31</f>
        <v>1880236.181434819</v>
      </c>
      <c r="T42" s="120">
        <f>ตาราง3!C31</f>
        <v>3808587.2373396135</v>
      </c>
      <c r="U42" s="120">
        <f>ตาราง3!D31</f>
        <v>462821.48650490621</v>
      </c>
      <c r="V42" s="120">
        <f>ตาราง3!E31</f>
        <v>570478.66601919767</v>
      </c>
      <c r="W42" s="120">
        <f>ตาราง3!F31</f>
        <v>6722123.5712985359</v>
      </c>
      <c r="X42" s="120">
        <f>ตาราง3!G31</f>
        <v>30174</v>
      </c>
      <c r="Y42" s="455" t="s">
        <v>100</v>
      </c>
      <c r="Z42" s="209">
        <f>ตาราง3!I31</f>
        <v>222.778669427273</v>
      </c>
      <c r="AA42" s="590">
        <f t="shared" si="2"/>
        <v>-50.715195046414863</v>
      </c>
      <c r="AB42" s="590">
        <f t="shared" si="3"/>
        <v>14.551459701605863</v>
      </c>
      <c r="AC42" s="590">
        <f t="shared" si="4"/>
        <v>-56.975838560270887</v>
      </c>
    </row>
    <row r="43" spans="1:29" ht="18.75">
      <c r="A43" s="79"/>
      <c r="B43" s="454" t="s">
        <v>332</v>
      </c>
      <c r="C43" s="206"/>
      <c r="D43" s="206"/>
      <c r="E43" s="206"/>
      <c r="F43" s="206"/>
      <c r="G43" s="206"/>
      <c r="H43" s="207"/>
      <c r="I43" s="454"/>
      <c r="J43" s="206"/>
      <c r="K43" s="455">
        <v>5276547.5168808</v>
      </c>
      <c r="L43" s="455">
        <v>13264674.89293492</v>
      </c>
      <c r="M43" s="455">
        <v>2111388.4386360003</v>
      </c>
      <c r="N43" s="455">
        <v>1339593.2198790004</v>
      </c>
      <c r="O43" s="455">
        <v>21992204.068330724</v>
      </c>
      <c r="P43" s="455">
        <v>42451</v>
      </c>
      <c r="Q43" s="455" t="s">
        <v>100</v>
      </c>
      <c r="R43" s="591">
        <v>518.06091890251639</v>
      </c>
      <c r="S43" s="120">
        <f>ตาราง3!B32</f>
        <v>2670241.9582039132</v>
      </c>
      <c r="T43" s="120">
        <f>ตาราง3!C32</f>
        <v>5408814.8834916521</v>
      </c>
      <c r="U43" s="120">
        <f>ตาราง3!D32</f>
        <v>657281.97586359922</v>
      </c>
      <c r="V43" s="120">
        <f>ตาราง3!E32</f>
        <v>810172.72473833943</v>
      </c>
      <c r="W43" s="120">
        <f>ตาราง3!F32</f>
        <v>9546511.542297503</v>
      </c>
      <c r="X43" s="120">
        <f>ตาราง3!G32</f>
        <v>42852</v>
      </c>
      <c r="Y43" s="455" t="s">
        <v>100</v>
      </c>
      <c r="Z43" s="209">
        <f>ตาราง3!I32</f>
        <v>222.778669427273</v>
      </c>
      <c r="AA43" s="590">
        <f t="shared" si="2"/>
        <v>-56.591383416432109</v>
      </c>
      <c r="AB43" s="590">
        <f t="shared" si="3"/>
        <v>0.94461850133094627</v>
      </c>
      <c r="AC43" s="590">
        <f t="shared" si="4"/>
        <v>-56.997592117309793</v>
      </c>
    </row>
    <row r="44" spans="1:29" ht="18.75">
      <c r="A44" s="79"/>
      <c r="B44" s="454" t="s">
        <v>333</v>
      </c>
      <c r="C44" s="206"/>
      <c r="D44" s="206"/>
      <c r="E44" s="206"/>
      <c r="F44" s="206"/>
      <c r="G44" s="206"/>
      <c r="H44" s="207"/>
      <c r="I44" s="454"/>
      <c r="J44" s="206"/>
      <c r="K44" s="455">
        <v>2027818.6109351998</v>
      </c>
      <c r="L44" s="455">
        <v>5097718.6370149693</v>
      </c>
      <c r="M44" s="455">
        <v>811423.1430840001</v>
      </c>
      <c r="N44" s="455">
        <v>514816.18495100009</v>
      </c>
      <c r="O44" s="455">
        <v>8451776.575985169</v>
      </c>
      <c r="P44" s="455">
        <v>16330</v>
      </c>
      <c r="Q44" s="455" t="s">
        <v>100</v>
      </c>
      <c r="R44" s="591">
        <v>517.56133349572372</v>
      </c>
      <c r="S44" s="120">
        <f>ตาราง3!B33</f>
        <v>1186753.4326050947</v>
      </c>
      <c r="T44" s="120">
        <f>ตาราง3!C33</f>
        <v>2403875.6523872521</v>
      </c>
      <c r="U44" s="120">
        <f>ตาราง3!D33</f>
        <v>292120.20979936165</v>
      </c>
      <c r="V44" s="120">
        <f>ตาราง3!E33</f>
        <v>360070.46445070655</v>
      </c>
      <c r="W44" s="120">
        <f>ตาราง3!F33</f>
        <v>4242819.7592424154</v>
      </c>
      <c r="X44" s="120">
        <f>ตาราง3!G33</f>
        <v>19045</v>
      </c>
      <c r="Y44" s="455" t="s">
        <v>100</v>
      </c>
      <c r="Z44" s="209">
        <f>ตาราง3!I33</f>
        <v>222.77866942727306</v>
      </c>
      <c r="AA44" s="590">
        <f t="shared" si="2"/>
        <v>-49.799669677758168</v>
      </c>
      <c r="AB44" s="590">
        <f t="shared" si="3"/>
        <v>16.625842008573176</v>
      </c>
      <c r="AC44" s="590">
        <f t="shared" si="4"/>
        <v>-56.956083267933366</v>
      </c>
    </row>
    <row r="45" spans="1:29" ht="18.75">
      <c r="A45" s="79"/>
      <c r="B45" s="454" t="s">
        <v>143</v>
      </c>
      <c r="C45" s="206"/>
      <c r="D45" s="206"/>
      <c r="E45" s="206"/>
      <c r="F45" s="206"/>
      <c r="G45" s="206"/>
      <c r="H45" s="207"/>
      <c r="I45" s="454"/>
      <c r="J45" s="206"/>
      <c r="K45" s="455"/>
      <c r="L45" s="455"/>
      <c r="M45" s="455"/>
      <c r="N45" s="455"/>
      <c r="O45" s="455"/>
      <c r="P45" s="455"/>
      <c r="Q45" s="455"/>
      <c r="R45" s="591"/>
      <c r="S45" s="120">
        <f>ตาราง3!B34</f>
        <v>2041751.7969408527</v>
      </c>
      <c r="T45" s="120">
        <f>ตาราง3!C34</f>
        <v>4135751.6212192541</v>
      </c>
      <c r="U45" s="120">
        <f>ตาราง3!D34</f>
        <v>502578.67126730824</v>
      </c>
      <c r="V45" s="120">
        <f>ตาราง3!E34</f>
        <v>619483.7930266133</v>
      </c>
      <c r="W45" s="120">
        <f>ตาราง3!F34</f>
        <v>7299565.8824540284</v>
      </c>
      <c r="X45" s="120">
        <f>ตาราง3!G34</f>
        <v>32766</v>
      </c>
      <c r="Y45" s="455" t="s">
        <v>100</v>
      </c>
      <c r="Z45" s="209">
        <f>ตาราง3!I34</f>
        <v>222.77866942727303</v>
      </c>
      <c r="AA45" s="590">
        <v>0</v>
      </c>
      <c r="AB45" s="590">
        <v>0</v>
      </c>
      <c r="AC45" s="590">
        <v>0</v>
      </c>
    </row>
    <row r="46" spans="1:29" ht="18.75">
      <c r="A46" s="79"/>
      <c r="B46" s="454" t="s">
        <v>144</v>
      </c>
      <c r="C46" s="206"/>
      <c r="D46" s="206"/>
      <c r="E46" s="206"/>
      <c r="F46" s="206"/>
      <c r="G46" s="206"/>
      <c r="H46" s="207"/>
      <c r="I46" s="454"/>
      <c r="J46" s="206"/>
      <c r="K46" s="455"/>
      <c r="L46" s="455"/>
      <c r="M46" s="455"/>
      <c r="N46" s="455"/>
      <c r="O46" s="455"/>
      <c r="P46" s="455"/>
      <c r="Q46" s="455"/>
      <c r="R46" s="591"/>
      <c r="S46" s="120">
        <f>ตาราง3!B35</f>
        <v>1531656.5698836038</v>
      </c>
      <c r="T46" s="120">
        <f>ตาราง3!C35</f>
        <v>3102507.9304635678</v>
      </c>
      <c r="U46" s="120">
        <f>ตาราง3!D35</f>
        <v>377018.36476074083</v>
      </c>
      <c r="V46" s="120">
        <f>ตาราง3!E35</f>
        <v>464716.82941445871</v>
      </c>
      <c r="W46" s="120">
        <f>ตาราง3!F35</f>
        <v>5475899.6945223715</v>
      </c>
      <c r="X46" s="120">
        <f>ตาราง3!G35</f>
        <v>24580</v>
      </c>
      <c r="Y46" s="455" t="s">
        <v>100</v>
      </c>
      <c r="Z46" s="209">
        <f>ตาราง3!I35</f>
        <v>222.77866942727306</v>
      </c>
      <c r="AA46" s="590">
        <v>0</v>
      </c>
      <c r="AB46" s="590">
        <v>0</v>
      </c>
      <c r="AC46" s="590">
        <v>0</v>
      </c>
    </row>
    <row r="47" spans="1:29" ht="18.75">
      <c r="A47" s="79"/>
      <c r="B47" s="454" t="s">
        <v>145</v>
      </c>
      <c r="C47" s="206"/>
      <c r="D47" s="206"/>
      <c r="E47" s="206"/>
      <c r="F47" s="206"/>
      <c r="G47" s="206"/>
      <c r="H47" s="207"/>
      <c r="I47" s="454"/>
      <c r="J47" s="206"/>
      <c r="K47" s="455"/>
      <c r="L47" s="455"/>
      <c r="M47" s="455"/>
      <c r="N47" s="455"/>
      <c r="O47" s="455"/>
      <c r="P47" s="455"/>
      <c r="Q47" s="455"/>
      <c r="R47" s="591"/>
      <c r="S47" s="120">
        <f>ตาราง3!B36</f>
        <v>166126.78662773341</v>
      </c>
      <c r="T47" s="120">
        <f>ตาราง3!C36</f>
        <v>336504.72508608102</v>
      </c>
      <c r="U47" s="120">
        <f>ตาราง3!D36</f>
        <v>40892.227845896465</v>
      </c>
      <c r="V47" s="120">
        <f>ตาราง3!E36</f>
        <v>50404.193133398985</v>
      </c>
      <c r="W47" s="120">
        <f>ตาราง3!F36</f>
        <v>593927.93269310996</v>
      </c>
      <c r="X47" s="120">
        <f>ตาราง3!G36</f>
        <v>2666</v>
      </c>
      <c r="Y47" s="455" t="s">
        <v>100</v>
      </c>
      <c r="Z47" s="209">
        <f>ตาราง3!I36</f>
        <v>222.77866942727306</v>
      </c>
      <c r="AA47" s="590">
        <v>0</v>
      </c>
      <c r="AB47" s="590">
        <v>0</v>
      </c>
      <c r="AC47" s="590">
        <v>0</v>
      </c>
    </row>
    <row r="48" spans="1:29" ht="18.75">
      <c r="A48" s="79"/>
      <c r="B48" s="156" t="s">
        <v>147</v>
      </c>
      <c r="C48" s="206"/>
      <c r="D48" s="206"/>
      <c r="E48" s="206"/>
      <c r="F48" s="206"/>
      <c r="G48" s="206"/>
      <c r="H48" s="207"/>
      <c r="I48" s="454"/>
      <c r="J48" s="206"/>
      <c r="K48" s="455"/>
      <c r="L48" s="455"/>
      <c r="M48" s="455"/>
      <c r="N48" s="455"/>
      <c r="O48" s="455"/>
      <c r="P48" s="455"/>
      <c r="Q48" s="455"/>
      <c r="R48" s="591"/>
      <c r="S48" s="120">
        <f>ตาราง3!B38</f>
        <v>7745521.2219907213</v>
      </c>
      <c r="T48" s="120">
        <f>ตาราง3!C38</f>
        <v>15689248.810277523</v>
      </c>
      <c r="U48" s="120">
        <f>ตาราง3!D38</f>
        <v>1906565.6118698164</v>
      </c>
      <c r="V48" s="120">
        <f>ตาราง3!E38</f>
        <v>2350052.965671978</v>
      </c>
      <c r="W48" s="120">
        <f>ตาราง3!F38</f>
        <v>27691388.609810039</v>
      </c>
      <c r="X48" s="120">
        <f>ตาราง3!G38</f>
        <v>124300</v>
      </c>
      <c r="Y48" s="455" t="s">
        <v>100</v>
      </c>
      <c r="Z48" s="209">
        <f>ตาราง3!I38</f>
        <v>222.77866942727303</v>
      </c>
      <c r="AA48" s="590">
        <v>0</v>
      </c>
      <c r="AB48" s="590">
        <v>0</v>
      </c>
      <c r="AC48" s="590">
        <v>0</v>
      </c>
    </row>
    <row r="49" spans="1:29" ht="18.75">
      <c r="A49" s="79"/>
      <c r="B49" s="156" t="s">
        <v>148</v>
      </c>
      <c r="C49" s="206"/>
      <c r="D49" s="206"/>
      <c r="E49" s="206"/>
      <c r="F49" s="206"/>
      <c r="G49" s="206"/>
      <c r="H49" s="207"/>
      <c r="I49" s="454"/>
      <c r="J49" s="206"/>
      <c r="K49" s="455"/>
      <c r="L49" s="455"/>
      <c r="M49" s="455"/>
      <c r="N49" s="455"/>
      <c r="O49" s="455"/>
      <c r="P49" s="455"/>
      <c r="Q49" s="455"/>
      <c r="R49" s="591"/>
      <c r="S49" s="120">
        <f>ตาราง3!B39</f>
        <v>3598022.0505146123</v>
      </c>
      <c r="T49" s="120">
        <f>ตาราง3!C39</f>
        <v>7288116.7783928765</v>
      </c>
      <c r="U49" s="120">
        <f>ตาราง3!D39</f>
        <v>885655.7119467021</v>
      </c>
      <c r="V49" s="120">
        <f>ตาราง3!E39</f>
        <v>1091668.6105459831</v>
      </c>
      <c r="W49" s="120">
        <f>ตาราง3!F39</f>
        <v>12863463.151400175</v>
      </c>
      <c r="X49" s="120">
        <f>ตาราง3!G39</f>
        <v>57741</v>
      </c>
      <c r="Y49" s="455" t="s">
        <v>100</v>
      </c>
      <c r="Z49" s="209">
        <f>ตาราง3!I39</f>
        <v>222.77866942727309</v>
      </c>
      <c r="AA49" s="590">
        <v>0</v>
      </c>
      <c r="AB49" s="590">
        <v>0</v>
      </c>
      <c r="AC49" s="590">
        <v>0</v>
      </c>
    </row>
    <row r="50" spans="1:29" ht="18.75">
      <c r="A50" s="79"/>
      <c r="B50" s="156" t="s">
        <v>149</v>
      </c>
      <c r="C50" s="206"/>
      <c r="D50" s="206"/>
      <c r="E50" s="206"/>
      <c r="F50" s="206"/>
      <c r="G50" s="206"/>
      <c r="H50" s="207"/>
      <c r="I50" s="454"/>
      <c r="J50" s="206"/>
      <c r="K50" s="455"/>
      <c r="L50" s="455"/>
      <c r="M50" s="455"/>
      <c r="N50" s="455"/>
      <c r="O50" s="455"/>
      <c r="P50" s="455"/>
      <c r="Q50" s="455"/>
      <c r="R50" s="591"/>
      <c r="S50" s="120">
        <f>ตาราง3!B40</f>
        <v>630982.68619370926</v>
      </c>
      <c r="T50" s="120">
        <f>ตาราง3!C40</f>
        <v>1278112.0953569608</v>
      </c>
      <c r="U50" s="120">
        <f>ตาราง3!D40</f>
        <v>155316.84139817991</v>
      </c>
      <c r="V50" s="120">
        <f>ตาราง3!E40</f>
        <v>191445.18367171724</v>
      </c>
      <c r="W50" s="120">
        <f>ตาราง3!F40</f>
        <v>2255856.8066205671</v>
      </c>
      <c r="X50" s="120">
        <f>ตาราง3!G40</f>
        <v>10126</v>
      </c>
      <c r="Y50" s="455" t="s">
        <v>100</v>
      </c>
      <c r="Z50" s="209">
        <f>ตาราง3!I40</f>
        <v>222.77866942727306</v>
      </c>
      <c r="AA50" s="590">
        <v>0</v>
      </c>
      <c r="AB50" s="590">
        <v>0</v>
      </c>
      <c r="AC50" s="590">
        <v>0</v>
      </c>
    </row>
    <row r="51" spans="1:29" ht="18.75">
      <c r="A51" s="79"/>
      <c r="B51" s="156" t="s">
        <v>150</v>
      </c>
      <c r="C51" s="206"/>
      <c r="D51" s="206"/>
      <c r="E51" s="206"/>
      <c r="F51" s="206"/>
      <c r="G51" s="206"/>
      <c r="H51" s="207"/>
      <c r="I51" s="454"/>
      <c r="J51" s="206"/>
      <c r="K51" s="455"/>
      <c r="L51" s="455"/>
      <c r="M51" s="455"/>
      <c r="N51" s="455"/>
      <c r="O51" s="455"/>
      <c r="P51" s="455"/>
      <c r="Q51" s="455"/>
      <c r="R51" s="591"/>
      <c r="S51" s="120">
        <f>ตาราง3!B41</f>
        <v>422856.85448454577</v>
      </c>
      <c r="T51" s="120">
        <f>ตาราง3!C41</f>
        <v>856534.53279600386</v>
      </c>
      <c r="U51" s="120">
        <f>ตาราง3!D41</f>
        <v>104086.51844045515</v>
      </c>
      <c r="V51" s="120">
        <f>ตาราง3!E41</f>
        <v>128298.14501247018</v>
      </c>
      <c r="W51" s="120">
        <f>ตาราง3!F41</f>
        <v>1511776.050733475</v>
      </c>
      <c r="X51" s="120">
        <f>ตาราง3!G41</f>
        <v>6786</v>
      </c>
      <c r="Y51" s="455" t="s">
        <v>100</v>
      </c>
      <c r="Z51" s="209">
        <f>ตาราง3!I41</f>
        <v>222.77866942727306</v>
      </c>
      <c r="AA51" s="590">
        <v>0</v>
      </c>
      <c r="AB51" s="590">
        <v>0</v>
      </c>
      <c r="AC51" s="590">
        <v>0</v>
      </c>
    </row>
    <row r="52" spans="1:29" ht="18.75">
      <c r="A52" s="79"/>
      <c r="B52" s="156" t="s">
        <v>151</v>
      </c>
      <c r="C52" s="206"/>
      <c r="D52" s="206"/>
      <c r="E52" s="206"/>
      <c r="F52" s="206"/>
      <c r="G52" s="206"/>
      <c r="H52" s="207"/>
      <c r="I52" s="454"/>
      <c r="J52" s="206"/>
      <c r="K52" s="455"/>
      <c r="L52" s="455"/>
      <c r="M52" s="455"/>
      <c r="N52" s="455"/>
      <c r="O52" s="455"/>
      <c r="P52" s="455"/>
      <c r="Q52" s="455"/>
      <c r="R52" s="591"/>
      <c r="S52" s="120">
        <f>ตาราง3!B42</f>
        <v>119641.19667113585</v>
      </c>
      <c r="T52" s="120">
        <f>ตาราง3!C42</f>
        <v>242343.98805899316</v>
      </c>
      <c r="U52" s="120">
        <f>ตาราง3!D42</f>
        <v>29449.766490668124</v>
      </c>
      <c r="V52" s="120">
        <f>ตาราง3!E42</f>
        <v>36300.094079567163</v>
      </c>
      <c r="W52" s="120">
        <f>ตาราง3!F42</f>
        <v>427735.04530036432</v>
      </c>
      <c r="X52" s="120">
        <f>ตาราง3!G42</f>
        <v>1920</v>
      </c>
      <c r="Y52" s="455" t="s">
        <v>100</v>
      </c>
      <c r="Z52" s="209">
        <f>ตาราง3!I42</f>
        <v>222.77866942727309</v>
      </c>
      <c r="AA52" s="590">
        <v>0</v>
      </c>
      <c r="AB52" s="590">
        <v>0</v>
      </c>
      <c r="AC52" s="590">
        <v>0</v>
      </c>
    </row>
    <row r="53" spans="1:29" ht="18.75">
      <c r="A53" s="79"/>
      <c r="B53" s="156" t="s">
        <v>152</v>
      </c>
      <c r="C53" s="206"/>
      <c r="D53" s="206"/>
      <c r="E53" s="206"/>
      <c r="F53" s="206"/>
      <c r="G53" s="206"/>
      <c r="H53" s="207"/>
      <c r="I53" s="454"/>
      <c r="J53" s="206"/>
      <c r="K53" s="455"/>
      <c r="L53" s="455"/>
      <c r="M53" s="455"/>
      <c r="N53" s="455"/>
      <c r="O53" s="455"/>
      <c r="P53" s="455"/>
      <c r="Q53" s="455"/>
      <c r="R53" s="591"/>
      <c r="S53" s="120">
        <f>ตาราง3!B43</f>
        <v>8599.2110107378903</v>
      </c>
      <c r="T53" s="120">
        <f>ตาราง3!C43</f>
        <v>17418.474141740135</v>
      </c>
      <c r="U53" s="120">
        <f>ตาราง3!D43</f>
        <v>2116.7019665167718</v>
      </c>
      <c r="V53" s="120">
        <f>ตาราง3!E43</f>
        <v>2609.0692619688898</v>
      </c>
      <c r="W53" s="120">
        <f>ตาราง3!F43</f>
        <v>30743.456380963686</v>
      </c>
      <c r="X53" s="120">
        <f>ตาราง3!G43</f>
        <v>138</v>
      </c>
      <c r="Y53" s="455" t="s">
        <v>100</v>
      </c>
      <c r="Z53" s="209">
        <f>ตาราง3!I43</f>
        <v>222.77866942727309</v>
      </c>
      <c r="AA53" s="590">
        <v>0</v>
      </c>
      <c r="AB53" s="590">
        <v>0</v>
      </c>
      <c r="AC53" s="590">
        <v>0</v>
      </c>
    </row>
    <row r="54" spans="1:29" ht="18.75">
      <c r="A54" s="79">
        <v>21</v>
      </c>
      <c r="B54" s="454" t="s">
        <v>155</v>
      </c>
      <c r="C54" s="206">
        <v>2350446.6800000002</v>
      </c>
      <c r="D54" s="206">
        <v>1703645.04</v>
      </c>
      <c r="E54" s="206">
        <v>349979.91</v>
      </c>
      <c r="F54" s="206">
        <v>1235509.6599999999</v>
      </c>
      <c r="G54" s="206">
        <f t="shared" si="0"/>
        <v>5639581.29</v>
      </c>
      <c r="H54" s="207">
        <v>7378</v>
      </c>
      <c r="I54" s="454" t="s">
        <v>100</v>
      </c>
      <c r="J54" s="206">
        <f t="shared" si="1"/>
        <v>764.378055028463</v>
      </c>
      <c r="K54" s="455">
        <v>3324849.2664800002</v>
      </c>
      <c r="L54" s="455">
        <v>1938163.0088799999</v>
      </c>
      <c r="M54" s="455">
        <v>632286.47199999995</v>
      </c>
      <c r="N54" s="455">
        <v>1311091.8123999997</v>
      </c>
      <c r="O54" s="455">
        <v>7206390.5597600006</v>
      </c>
      <c r="P54" s="122">
        <v>6993</v>
      </c>
      <c r="Q54" s="454" t="s">
        <v>100</v>
      </c>
      <c r="R54" s="208">
        <v>1030.5148805605606</v>
      </c>
      <c r="S54" s="120">
        <f>ตาราง3!B44</f>
        <v>2107934.2942906977</v>
      </c>
      <c r="T54" s="120">
        <f>ตาราง3!C44</f>
        <v>990102.49375381693</v>
      </c>
      <c r="U54" s="120">
        <f>ตาราง3!D44</f>
        <v>246593.61087961789</v>
      </c>
      <c r="V54" s="120">
        <f>ตาราง3!E44</f>
        <v>993395.36404014844</v>
      </c>
      <c r="W54" s="120">
        <f>ตาราง3!F44</f>
        <v>4338025.7629642803</v>
      </c>
      <c r="X54" s="120">
        <f>ตาราง3!G44</f>
        <v>6966</v>
      </c>
      <c r="Y54" s="454" t="s">
        <v>100</v>
      </c>
      <c r="Z54" s="209">
        <f>ตาราง3!I44</f>
        <v>622.74271647491821</v>
      </c>
      <c r="AA54" s="590">
        <f t="shared" si="2"/>
        <v>-39.803071634952396</v>
      </c>
      <c r="AB54" s="590">
        <f t="shared" si="3"/>
        <v>-0.38610038610038611</v>
      </c>
      <c r="AC54" s="590">
        <f t="shared" si="4"/>
        <v>-39.569750207180896</v>
      </c>
    </row>
    <row r="55" spans="1:29" ht="18.75">
      <c r="A55" s="79">
        <v>22</v>
      </c>
      <c r="B55" s="454" t="s">
        <v>156</v>
      </c>
      <c r="C55" s="206">
        <v>881417.51</v>
      </c>
      <c r="D55" s="206">
        <v>638866.89</v>
      </c>
      <c r="E55" s="206">
        <v>131242.47</v>
      </c>
      <c r="F55" s="206">
        <v>463316.12</v>
      </c>
      <c r="G55" s="206">
        <f t="shared" si="0"/>
        <v>2114842.9899999998</v>
      </c>
      <c r="H55" s="207">
        <v>2748</v>
      </c>
      <c r="I55" s="454" t="s">
        <v>100</v>
      </c>
      <c r="J55" s="206">
        <f t="shared" si="1"/>
        <v>769.59351892285292</v>
      </c>
      <c r="K55" s="455">
        <v>725607.47311499994</v>
      </c>
      <c r="L55" s="455">
        <v>422980.24681500002</v>
      </c>
      <c r="M55" s="455">
        <v>137988.74849999999</v>
      </c>
      <c r="N55" s="455">
        <v>286129.66807499999</v>
      </c>
      <c r="O55" s="455">
        <v>1572706.1365049998</v>
      </c>
      <c r="P55" s="122">
        <v>1526</v>
      </c>
      <c r="Q55" s="454" t="s">
        <v>100</v>
      </c>
      <c r="R55" s="208">
        <v>1030.6069046559633</v>
      </c>
      <c r="S55" s="120">
        <f>ตาราง3!B45</f>
        <v>1284550.8296388187</v>
      </c>
      <c r="T55" s="120">
        <f>ตาราง3!C45</f>
        <v>603357.03215402714</v>
      </c>
      <c r="U55" s="120">
        <f>ตาราง3!D45</f>
        <v>150271.30034223056</v>
      </c>
      <c r="V55" s="120">
        <f>ตาราง3!E45</f>
        <v>605363.66930095176</v>
      </c>
      <c r="W55" s="120">
        <f>ตาราง3!F45</f>
        <v>2643542.8314360282</v>
      </c>
      <c r="X55" s="120">
        <f>ตาราง3!G45</f>
        <v>4245</v>
      </c>
      <c r="Y55" s="454" t="s">
        <v>100</v>
      </c>
      <c r="Z55" s="209">
        <f>ตาราง3!I45</f>
        <v>622.74271647491832</v>
      </c>
      <c r="AA55" s="590">
        <f t="shared" si="2"/>
        <v>68.088797396742663</v>
      </c>
      <c r="AB55" s="590">
        <f t="shared" si="3"/>
        <v>178.17824377457404</v>
      </c>
      <c r="AC55" s="590">
        <f t="shared" si="4"/>
        <v>-39.575146094834089</v>
      </c>
    </row>
    <row r="56" spans="1:29" ht="18.75">
      <c r="A56" s="79">
        <v>23</v>
      </c>
      <c r="B56" s="454" t="s">
        <v>157</v>
      </c>
      <c r="C56" s="206">
        <v>1762835.01</v>
      </c>
      <c r="D56" s="206">
        <v>1277733.78</v>
      </c>
      <c r="E56" s="206">
        <v>262484.93</v>
      </c>
      <c r="F56" s="206">
        <v>926632.25</v>
      </c>
      <c r="G56" s="206">
        <f t="shared" si="0"/>
        <v>4229685.9700000007</v>
      </c>
      <c r="H56" s="207">
        <v>4602</v>
      </c>
      <c r="I56" s="454" t="s">
        <v>100</v>
      </c>
      <c r="J56" s="206">
        <f t="shared" si="1"/>
        <v>919.09734245980019</v>
      </c>
      <c r="K56" s="455">
        <v>2423460.8280469999</v>
      </c>
      <c r="L56" s="455">
        <v>1412714.307907</v>
      </c>
      <c r="M56" s="455">
        <v>460869.4633</v>
      </c>
      <c r="N56" s="455">
        <v>955646.22473499994</v>
      </c>
      <c r="O56" s="455">
        <v>5252690.8239890002</v>
      </c>
      <c r="P56" s="122">
        <v>5096</v>
      </c>
      <c r="Q56" s="454" t="s">
        <v>100</v>
      </c>
      <c r="R56" s="208">
        <v>1030.7478069052197</v>
      </c>
      <c r="S56" s="120">
        <f>ตาราง3!B46</f>
        <v>2540354.3497804198</v>
      </c>
      <c r="T56" s="120">
        <f>ตาราง3!C46</f>
        <v>1193211.3745425341</v>
      </c>
      <c r="U56" s="120">
        <f>ตาราง3!D46</f>
        <v>297179.63872156077</v>
      </c>
      <c r="V56" s="120">
        <f>ตาราง3!E46</f>
        <v>1197179.7417624239</v>
      </c>
      <c r="W56" s="120">
        <f>ตาราง3!F46</f>
        <v>5227925.1048069391</v>
      </c>
      <c r="X56" s="120">
        <f>ตาราง3!G46</f>
        <v>8395</v>
      </c>
      <c r="Y56" s="454" t="s">
        <v>100</v>
      </c>
      <c r="Z56" s="209">
        <f>ตาราง3!I46</f>
        <v>622.74271647491832</v>
      </c>
      <c r="AA56" s="590">
        <f t="shared" si="2"/>
        <v>-0.47148632980559557</v>
      </c>
      <c r="AB56" s="590">
        <f t="shared" si="3"/>
        <v>64.737048665620094</v>
      </c>
      <c r="AC56" s="590">
        <f t="shared" si="4"/>
        <v>-39.583406115150595</v>
      </c>
    </row>
    <row r="57" spans="1:29" ht="18.75">
      <c r="A57" s="79">
        <v>24</v>
      </c>
      <c r="B57" s="454" t="s">
        <v>158</v>
      </c>
      <c r="C57" s="206">
        <v>881417.51</v>
      </c>
      <c r="D57" s="206">
        <v>638866.89</v>
      </c>
      <c r="E57" s="206">
        <v>131242.47</v>
      </c>
      <c r="F57" s="206">
        <v>463316.12</v>
      </c>
      <c r="G57" s="206">
        <f t="shared" si="0"/>
        <v>2114842.9899999998</v>
      </c>
      <c r="H57" s="207">
        <v>2062</v>
      </c>
      <c r="I57" s="454" t="s">
        <v>100</v>
      </c>
      <c r="J57" s="206">
        <f t="shared" si="1"/>
        <v>1025.6270562560619</v>
      </c>
      <c r="K57" s="455">
        <v>339298.14235800004</v>
      </c>
      <c r="L57" s="455">
        <v>197787.946398</v>
      </c>
      <c r="M57" s="455">
        <v>64524.316200000001</v>
      </c>
      <c r="N57" s="455">
        <v>133795.84479</v>
      </c>
      <c r="O57" s="455">
        <v>735406.24974600004</v>
      </c>
      <c r="P57" s="122">
        <v>713</v>
      </c>
      <c r="Q57" s="454" t="s">
        <v>100</v>
      </c>
      <c r="R57" s="208">
        <v>1031.4253152117813</v>
      </c>
      <c r="S57" s="120">
        <f>ตาราง3!B47</f>
        <v>851828.17089123069</v>
      </c>
      <c r="T57" s="120">
        <f>ตาราง3!C47</f>
        <v>400106.01778883068</v>
      </c>
      <c r="U57" s="120">
        <f>ตาราง3!D47</f>
        <v>99649.872900678194</v>
      </c>
      <c r="V57" s="120">
        <f>ตาราง3!E47</f>
        <v>401436.68529615528</v>
      </c>
      <c r="W57" s="120">
        <f>ตาราง3!F47</f>
        <v>1753020.7468768947</v>
      </c>
      <c r="X57" s="120">
        <f>ตาราง3!G47</f>
        <v>2815</v>
      </c>
      <c r="Y57" s="454" t="s">
        <v>100</v>
      </c>
      <c r="Z57" s="209">
        <f>ตาราง3!I47</f>
        <v>622.74271647491821</v>
      </c>
      <c r="AA57" s="590">
        <f t="shared" si="2"/>
        <v>138.37446955099523</v>
      </c>
      <c r="AB57" s="590">
        <f t="shared" si="3"/>
        <v>294.81065918653576</v>
      </c>
      <c r="AC57" s="590">
        <f t="shared" si="4"/>
        <v>-39.623091726515241</v>
      </c>
    </row>
    <row r="58" spans="1:29" ht="18.75">
      <c r="A58" s="79">
        <v>25</v>
      </c>
      <c r="B58" s="454" t="s">
        <v>334</v>
      </c>
      <c r="C58" s="206">
        <v>1383613.06</v>
      </c>
      <c r="D58" s="206">
        <v>1310509.03</v>
      </c>
      <c r="E58" s="206">
        <v>149036.96</v>
      </c>
      <c r="F58" s="206">
        <v>375660.26</v>
      </c>
      <c r="G58" s="206">
        <f t="shared" si="0"/>
        <v>3218819.3099999996</v>
      </c>
      <c r="H58" s="207">
        <v>1563</v>
      </c>
      <c r="I58" s="454" t="s">
        <v>100</v>
      </c>
      <c r="J58" s="206">
        <f t="shared" si="1"/>
        <v>2059.3853550863719</v>
      </c>
      <c r="K58" s="455">
        <v>523719.90341799997</v>
      </c>
      <c r="L58" s="455">
        <v>626767.47089999996</v>
      </c>
      <c r="M58" s="455">
        <v>545607.50009799993</v>
      </c>
      <c r="N58" s="455">
        <v>348373.10543399997</v>
      </c>
      <c r="O58" s="455">
        <v>2044467.9798499998</v>
      </c>
      <c r="P58" s="122">
        <v>825</v>
      </c>
      <c r="Q58" s="454" t="s">
        <v>100</v>
      </c>
      <c r="R58" s="208">
        <v>2478.1430058787878</v>
      </c>
      <c r="S58" s="120">
        <f>ตาราง3!B48</f>
        <v>1546570.693357083</v>
      </c>
      <c r="T58" s="120">
        <f>ตาราง3!C48</f>
        <v>1491357.9417457571</v>
      </c>
      <c r="U58" s="120">
        <f>ตาราง3!D48</f>
        <v>991137.36846819345</v>
      </c>
      <c r="V58" s="120">
        <f>ตาราง3!E48</f>
        <v>1229473.6696141455</v>
      </c>
      <c r="W58" s="120">
        <f>ตาราง3!F48</f>
        <v>5258539.673185179</v>
      </c>
      <c r="X58" s="120">
        <f>ตาราง3!G48</f>
        <v>4620</v>
      </c>
      <c r="Y58" s="454" t="s">
        <v>100</v>
      </c>
      <c r="Z58" s="209">
        <f>ตาราง3!I48</f>
        <v>1138.2120504729826</v>
      </c>
      <c r="AA58" s="590">
        <f t="shared" si="2"/>
        <v>157.20821871570675</v>
      </c>
      <c r="AB58" s="590">
        <f t="shared" si="3"/>
        <v>459.99999999999994</v>
      </c>
      <c r="AC58" s="590">
        <f t="shared" si="4"/>
        <v>-54.069960943623798</v>
      </c>
    </row>
    <row r="59" spans="1:29" ht="18.75">
      <c r="A59" s="79">
        <v>26</v>
      </c>
      <c r="B59" s="454" t="s">
        <v>335</v>
      </c>
      <c r="C59" s="206">
        <v>1210661.43</v>
      </c>
      <c r="D59" s="206">
        <v>1146695.3999999999</v>
      </c>
      <c r="E59" s="206">
        <v>130407.34</v>
      </c>
      <c r="F59" s="206">
        <v>328702.71999999997</v>
      </c>
      <c r="G59" s="206">
        <f t="shared" si="0"/>
        <v>2816466.8899999997</v>
      </c>
      <c r="H59" s="207">
        <v>1418</v>
      </c>
      <c r="I59" s="454" t="s">
        <v>100</v>
      </c>
      <c r="J59" s="206">
        <f t="shared" si="1"/>
        <v>1986.2248871650208</v>
      </c>
      <c r="K59" s="455">
        <v>644998.57368099992</v>
      </c>
      <c r="L59" s="455">
        <v>771909.0340499999</v>
      </c>
      <c r="M59" s="455">
        <v>671954.71674099984</v>
      </c>
      <c r="N59" s="455">
        <v>429046.43235299998</v>
      </c>
      <c r="O59" s="455">
        <v>2517908.7568249996</v>
      </c>
      <c r="P59" s="122">
        <v>1016</v>
      </c>
      <c r="Q59" s="454" t="s">
        <v>100</v>
      </c>
      <c r="R59" s="208">
        <v>2478.2566504183069</v>
      </c>
      <c r="S59" s="120">
        <f>ตาราง3!B49</f>
        <v>350823.82827667164</v>
      </c>
      <c r="T59" s="120">
        <f>ตาราง3!C49</f>
        <v>338299.37726180814</v>
      </c>
      <c r="U59" s="120">
        <f>ตาราง3!D49</f>
        <v>224829.42903780661</v>
      </c>
      <c r="V59" s="120">
        <f>ตาราง3!E49</f>
        <v>278893.59431939921</v>
      </c>
      <c r="W59" s="120">
        <f>ตาราง3!F49</f>
        <v>1192846.2288956856</v>
      </c>
      <c r="X59" s="120">
        <f>ตาราง3!G49</f>
        <v>1048</v>
      </c>
      <c r="Y59" s="454" t="s">
        <v>100</v>
      </c>
      <c r="Z59" s="209">
        <f>ตาราง3!I49</f>
        <v>1138.2120504729826</v>
      </c>
      <c r="AA59" s="590">
        <f t="shared" si="2"/>
        <v>-52.625518074776245</v>
      </c>
      <c r="AB59" s="590">
        <f t="shared" si="3"/>
        <v>3.1496062992125982</v>
      </c>
      <c r="AC59" s="590">
        <f t="shared" si="4"/>
        <v>-54.072067141195291</v>
      </c>
    </row>
    <row r="60" spans="1:29" ht="18.75">
      <c r="A60" s="79">
        <v>27</v>
      </c>
      <c r="B60" s="454" t="s">
        <v>336</v>
      </c>
      <c r="C60" s="206">
        <v>864758.16</v>
      </c>
      <c r="D60" s="206">
        <v>819068.14</v>
      </c>
      <c r="E60" s="206">
        <v>93148.1</v>
      </c>
      <c r="F60" s="206">
        <v>234787.66</v>
      </c>
      <c r="G60" s="206">
        <f t="shared" si="0"/>
        <v>2011762.06</v>
      </c>
      <c r="H60" s="207">
        <v>964</v>
      </c>
      <c r="I60" s="454" t="s">
        <v>100</v>
      </c>
      <c r="J60" s="206">
        <f t="shared" si="1"/>
        <v>2086.8901037344399</v>
      </c>
      <c r="K60" s="455">
        <v>221433.72828799998</v>
      </c>
      <c r="L60" s="455">
        <v>265003.2144</v>
      </c>
      <c r="M60" s="455">
        <v>230688.01116799997</v>
      </c>
      <c r="N60" s="455">
        <v>147295.44374399999</v>
      </c>
      <c r="O60" s="455">
        <v>864420.39760000003</v>
      </c>
      <c r="P60" s="122">
        <v>349</v>
      </c>
      <c r="Q60" s="454" t="s">
        <v>100</v>
      </c>
      <c r="R60" s="208">
        <v>2476.849276790831</v>
      </c>
      <c r="S60" s="120">
        <f>ตาราง3!B50</f>
        <v>463971.20800712489</v>
      </c>
      <c r="T60" s="120">
        <f>ตาราง3!C50</f>
        <v>447407.3825237272</v>
      </c>
      <c r="U60" s="120">
        <f>ตาราง3!D50</f>
        <v>297341.21054045798</v>
      </c>
      <c r="V60" s="120">
        <f>ตาราง3!E50</f>
        <v>368842.10088424367</v>
      </c>
      <c r="W60" s="120">
        <f>ตาราง3!F50</f>
        <v>1577561.9019555536</v>
      </c>
      <c r="X60" s="120">
        <f>ตาราง3!G50</f>
        <v>1386</v>
      </c>
      <c r="Y60" s="454" t="s">
        <v>100</v>
      </c>
      <c r="Z60" s="209">
        <f>ตาราง3!I50</f>
        <v>1138.2120504729824</v>
      </c>
      <c r="AA60" s="590">
        <f t="shared" si="2"/>
        <v>82.499384134795832</v>
      </c>
      <c r="AB60" s="590">
        <f t="shared" si="3"/>
        <v>297.13467048710601</v>
      </c>
      <c r="AC60" s="590">
        <f t="shared" si="4"/>
        <v>-54.045970372984307</v>
      </c>
    </row>
    <row r="61" spans="1:29" ht="18.75">
      <c r="A61" s="79"/>
      <c r="B61" s="454" t="s">
        <v>337</v>
      </c>
      <c r="C61" s="206"/>
      <c r="D61" s="206"/>
      <c r="E61" s="206"/>
      <c r="F61" s="206"/>
      <c r="G61" s="206"/>
      <c r="H61" s="207"/>
      <c r="I61" s="454"/>
      <c r="J61" s="206"/>
      <c r="K61" s="455">
        <v>1882915.09087</v>
      </c>
      <c r="L61" s="455">
        <v>2253399.0435000001</v>
      </c>
      <c r="M61" s="455">
        <v>1961606.93707</v>
      </c>
      <c r="N61" s="455">
        <v>1252495.7963099999</v>
      </c>
      <c r="O61" s="455">
        <v>7350416.8677500002</v>
      </c>
      <c r="P61" s="455">
        <v>2966</v>
      </c>
      <c r="Q61" s="455" t="s">
        <v>100</v>
      </c>
      <c r="R61" s="591">
        <v>2478.2255117161162</v>
      </c>
      <c r="S61" s="120">
        <f>ตาราง3!B51</f>
        <v>65277.334459876882</v>
      </c>
      <c r="T61" s="120">
        <f>ตาราง3!C51</f>
        <v>62946.926112645597</v>
      </c>
      <c r="U61" s="120">
        <f>ตาราง3!D51</f>
        <v>41833.720097683487</v>
      </c>
      <c r="V61" s="120">
        <f>ตาราง3!E51</f>
        <v>51893.369172025617</v>
      </c>
      <c r="W61" s="120">
        <f>ตาราง3!F51</f>
        <v>221951.34984223158</v>
      </c>
      <c r="X61" s="120">
        <f>ตาราง3!G51</f>
        <v>195</v>
      </c>
      <c r="Y61" s="455" t="s">
        <v>100</v>
      </c>
      <c r="Z61" s="209">
        <f>ตาราง3!I51</f>
        <v>1138.2120504729824</v>
      </c>
      <c r="AA61" s="590">
        <f t="shared" si="2"/>
        <v>-96.980425003974332</v>
      </c>
      <c r="AB61" s="590">
        <f t="shared" si="3"/>
        <v>-93.425488873904243</v>
      </c>
      <c r="AC61" s="590">
        <f t="shared" si="4"/>
        <v>-54.071490060450721</v>
      </c>
    </row>
    <row r="62" spans="1:29" ht="18.75">
      <c r="A62" s="79"/>
      <c r="B62" s="454" t="s">
        <v>338</v>
      </c>
      <c r="C62" s="206"/>
      <c r="D62" s="206"/>
      <c r="E62" s="206"/>
      <c r="F62" s="206"/>
      <c r="G62" s="206"/>
      <c r="H62" s="207"/>
      <c r="I62" s="454"/>
      <c r="J62" s="206"/>
      <c r="K62" s="455">
        <v>229081.93271899995</v>
      </c>
      <c r="L62" s="455">
        <v>274156.28594999993</v>
      </c>
      <c r="M62" s="455">
        <v>238655.85365899996</v>
      </c>
      <c r="N62" s="455">
        <v>152382.950847</v>
      </c>
      <c r="O62" s="455">
        <v>894277.02317499986</v>
      </c>
      <c r="P62" s="455">
        <v>361</v>
      </c>
      <c r="Q62" s="455" t="s">
        <v>100</v>
      </c>
      <c r="R62" s="591">
        <v>2477.221670844875</v>
      </c>
      <c r="S62" s="120">
        <f>ตาราง3!B52</f>
        <v>409071.29594856175</v>
      </c>
      <c r="T62" s="120">
        <f>ตาราง3!C52</f>
        <v>394467.40363924572</v>
      </c>
      <c r="U62" s="120">
        <f>ตาราง3!D52</f>
        <v>262157.97927881649</v>
      </c>
      <c r="V62" s="120">
        <f>ตาราง3!E52</f>
        <v>325198.44681136054</v>
      </c>
      <c r="W62" s="120">
        <f>ตาราง3!F52</f>
        <v>1390895.1256779844</v>
      </c>
      <c r="X62" s="120">
        <f>ตาราง3!G52</f>
        <v>1222</v>
      </c>
      <c r="Y62" s="455" t="s">
        <v>100</v>
      </c>
      <c r="Z62" s="209">
        <f>ตาราง3!I52</f>
        <v>1138.2120504729824</v>
      </c>
      <c r="AA62" s="590">
        <f t="shared" si="2"/>
        <v>55.532915375575072</v>
      </c>
      <c r="AB62" s="590">
        <f t="shared" si="3"/>
        <v>238.50415512465375</v>
      </c>
      <c r="AC62" s="590">
        <f t="shared" si="4"/>
        <v>-54.052878518344848</v>
      </c>
    </row>
    <row r="63" spans="1:29" ht="18.75">
      <c r="A63" s="79"/>
      <c r="B63" s="454" t="s">
        <v>339</v>
      </c>
      <c r="C63" s="206"/>
      <c r="D63" s="206"/>
      <c r="E63" s="206"/>
      <c r="F63" s="206"/>
      <c r="G63" s="206"/>
      <c r="H63" s="207"/>
      <c r="I63" s="454"/>
      <c r="J63" s="206"/>
      <c r="K63" s="455">
        <v>43339.825108999998</v>
      </c>
      <c r="L63" s="455">
        <v>51867.405449999991</v>
      </c>
      <c r="M63" s="455">
        <v>45151.107448999988</v>
      </c>
      <c r="N63" s="455">
        <v>28829.206916999996</v>
      </c>
      <c r="O63" s="455">
        <v>169187.54492499999</v>
      </c>
      <c r="P63" s="455">
        <v>68</v>
      </c>
      <c r="Q63" s="455" t="s">
        <v>100</v>
      </c>
      <c r="R63" s="591">
        <v>2488.05213125</v>
      </c>
      <c r="S63" s="120">
        <f>ตาราง3!B53</f>
        <v>124863.82437709783</v>
      </c>
      <c r="T63" s="120">
        <f>ตาราง3!C53</f>
        <v>120406.17148726567</v>
      </c>
      <c r="U63" s="120">
        <f>ตาราง3!D53</f>
        <v>80020.397930440711</v>
      </c>
      <c r="V63" s="120">
        <f>ตาราง3!E53</f>
        <v>99262.701031618242</v>
      </c>
      <c r="W63" s="120">
        <f>ตาราง3!F53</f>
        <v>424553.09482642246</v>
      </c>
      <c r="X63" s="120">
        <f>ตาราง3!G53</f>
        <v>373</v>
      </c>
      <c r="Y63" s="455" t="s">
        <v>100</v>
      </c>
      <c r="Z63" s="209">
        <f>ตาราง3!I53</f>
        <v>1138.2120504729824</v>
      </c>
      <c r="AA63" s="590">
        <f t="shared" si="2"/>
        <v>150.93637656047599</v>
      </c>
      <c r="AB63" s="590">
        <f t="shared" si="3"/>
        <v>448.52941176470591</v>
      </c>
      <c r="AC63" s="590">
        <f t="shared" si="4"/>
        <v>-54.252885774497685</v>
      </c>
    </row>
    <row r="64" spans="1:29" ht="18.75">
      <c r="A64" s="79"/>
      <c r="B64" s="454" t="s">
        <v>340</v>
      </c>
      <c r="C64" s="206"/>
      <c r="D64" s="206"/>
      <c r="E64" s="206"/>
      <c r="F64" s="206"/>
      <c r="G64" s="206"/>
      <c r="H64" s="207"/>
      <c r="I64" s="454"/>
      <c r="J64" s="206"/>
      <c r="K64" s="455">
        <v>29136.016879999996</v>
      </c>
      <c r="L64" s="455">
        <v>34868.843999999997</v>
      </c>
      <c r="M64" s="455">
        <v>30353.685679999995</v>
      </c>
      <c r="N64" s="455">
        <v>19380.979439999999</v>
      </c>
      <c r="O64" s="455">
        <v>113739.52599999998</v>
      </c>
      <c r="P64" s="455">
        <v>46</v>
      </c>
      <c r="Q64" s="455" t="s">
        <v>100</v>
      </c>
      <c r="R64" s="591">
        <v>2472.5983913043474</v>
      </c>
      <c r="S64" s="120">
        <f>ตาราง3!B54</f>
        <v>8368.8890333175477</v>
      </c>
      <c r="T64" s="120">
        <f>ตาราง3!C54</f>
        <v>8070.1187323904605</v>
      </c>
      <c r="U64" s="120">
        <f>ตาราง3!D54</f>
        <v>5363.2974484209599</v>
      </c>
      <c r="V64" s="120">
        <f>ตาราง3!E54</f>
        <v>6652.9960476955921</v>
      </c>
      <c r="W64" s="120">
        <f>ตาราง3!F54</f>
        <v>28455.301261824559</v>
      </c>
      <c r="X64" s="120">
        <f>ตาราง3!G54</f>
        <v>25</v>
      </c>
      <c r="Y64" s="455" t="s">
        <v>100</v>
      </c>
      <c r="Z64" s="209">
        <f>ตาราง3!I54</f>
        <v>1138.2120504729824</v>
      </c>
      <c r="AA64" s="590">
        <f t="shared" si="2"/>
        <v>-74.982046907928421</v>
      </c>
      <c r="AB64" s="590">
        <f t="shared" si="3"/>
        <v>-45.652173913043477</v>
      </c>
      <c r="AC64" s="590">
        <f t="shared" si="4"/>
        <v>-53.966966310588283</v>
      </c>
    </row>
    <row r="65" spans="1:29" ht="18.75">
      <c r="A65" s="79"/>
      <c r="B65" s="454" t="s">
        <v>341</v>
      </c>
      <c r="C65" s="206"/>
      <c r="D65" s="206"/>
      <c r="E65" s="206"/>
      <c r="F65" s="206"/>
      <c r="G65" s="206"/>
      <c r="H65" s="207"/>
      <c r="I65" s="454"/>
      <c r="J65" s="206"/>
      <c r="K65" s="455">
        <v>3277.8018989999996</v>
      </c>
      <c r="L65" s="455">
        <v>3922.7449499999993</v>
      </c>
      <c r="M65" s="455">
        <v>3414.7896389999992</v>
      </c>
      <c r="N65" s="455">
        <v>2180.3601869999998</v>
      </c>
      <c r="O65" s="455">
        <v>12795.696674999997</v>
      </c>
      <c r="P65" s="455">
        <v>5</v>
      </c>
      <c r="Q65" s="455" t="s">
        <v>100</v>
      </c>
      <c r="R65" s="591">
        <v>2559.1393349999994</v>
      </c>
      <c r="S65" s="120">
        <f>ตาราง3!B55</f>
        <v>446229.16325649171</v>
      </c>
      <c r="T65" s="120">
        <f>ตาราง3!C55</f>
        <v>430298.73081105942</v>
      </c>
      <c r="U65" s="120">
        <f>ตาราง3!D55</f>
        <v>285971.01994980557</v>
      </c>
      <c r="V65" s="120">
        <f>ตาราง3!E55</f>
        <v>354737.74926312902</v>
      </c>
      <c r="W65" s="120">
        <f>ตาราง3!F55</f>
        <v>1517236.6632804857</v>
      </c>
      <c r="X65" s="120">
        <f>ตาราง3!G55</f>
        <v>1333</v>
      </c>
      <c r="Y65" s="455" t="s">
        <v>100</v>
      </c>
      <c r="Z65" s="209">
        <f>ตาราง3!I55</f>
        <v>1138.2120504729826</v>
      </c>
      <c r="AA65" s="590">
        <f t="shared" si="2"/>
        <v>11757.397856615618</v>
      </c>
      <c r="AB65" s="590">
        <f t="shared" si="3"/>
        <v>26560.000000000004</v>
      </c>
      <c r="AC65" s="590">
        <f t="shared" si="4"/>
        <v>-55.523638947428275</v>
      </c>
    </row>
    <row r="66" spans="1:29" ht="18.75">
      <c r="A66" s="79"/>
      <c r="B66" s="454" t="s">
        <v>169</v>
      </c>
      <c r="C66" s="206"/>
      <c r="D66" s="206"/>
      <c r="E66" s="206"/>
      <c r="F66" s="206"/>
      <c r="G66" s="206"/>
      <c r="H66" s="207"/>
      <c r="I66" s="454"/>
      <c r="J66" s="206"/>
      <c r="K66" s="455">
        <v>22216.212870999996</v>
      </c>
      <c r="L66" s="455">
        <v>26587.493549999996</v>
      </c>
      <c r="M66" s="455">
        <v>23144.685330999997</v>
      </c>
      <c r="N66" s="455">
        <v>14777.996822999998</v>
      </c>
      <c r="O66" s="455">
        <v>86726.38857499999</v>
      </c>
      <c r="P66" s="455">
        <v>35</v>
      </c>
      <c r="Q66" s="455" t="s">
        <v>100</v>
      </c>
      <c r="R66" s="591">
        <v>2477.8968164285711</v>
      </c>
      <c r="S66" s="120">
        <f>ตาราง3!B56</f>
        <v>46196.267463912867</v>
      </c>
      <c r="T66" s="120">
        <f>ตาราง3!C56</f>
        <v>44547.055402795348</v>
      </c>
      <c r="U66" s="120">
        <f>ตาราง3!D56</f>
        <v>29605.401915283695</v>
      </c>
      <c r="V66" s="120">
        <f>ตาราง3!E56</f>
        <v>36724.53818327967</v>
      </c>
      <c r="W66" s="120">
        <f>ตาราง3!F56</f>
        <v>157073.2629652716</v>
      </c>
      <c r="X66" s="120">
        <f>ตาราง3!G56</f>
        <v>138</v>
      </c>
      <c r="Y66" s="455" t="s">
        <v>100</v>
      </c>
      <c r="Z66" s="209">
        <f>ตาราง3!I56</f>
        <v>1138.2120504729826</v>
      </c>
      <c r="AA66" s="590">
        <f t="shared" si="2"/>
        <v>81.113575171455949</v>
      </c>
      <c r="AB66" s="590">
        <f t="shared" si="3"/>
        <v>294.28571428571433</v>
      </c>
      <c r="AC66" s="590">
        <f t="shared" si="4"/>
        <v>-54.065397601442335</v>
      </c>
    </row>
    <row r="67" spans="1:29" ht="18.75">
      <c r="A67" s="79"/>
      <c r="B67" s="454" t="s">
        <v>170</v>
      </c>
      <c r="C67" s="206"/>
      <c r="D67" s="206"/>
      <c r="E67" s="206"/>
      <c r="F67" s="206"/>
      <c r="G67" s="206"/>
      <c r="H67" s="207"/>
      <c r="I67" s="454"/>
      <c r="J67" s="206"/>
      <c r="K67" s="455">
        <v>3277.8018989999996</v>
      </c>
      <c r="L67" s="455">
        <v>3922.7449499999993</v>
      </c>
      <c r="M67" s="455">
        <v>3414.7896389999992</v>
      </c>
      <c r="N67" s="455">
        <v>2180.3601869999998</v>
      </c>
      <c r="O67" s="455">
        <v>12795.696674999997</v>
      </c>
      <c r="P67" s="455">
        <v>5</v>
      </c>
      <c r="Q67" s="455" t="s">
        <v>100</v>
      </c>
      <c r="R67" s="591">
        <v>2559.1393349999994</v>
      </c>
      <c r="S67" s="120">
        <f>ตาราง3!B57</f>
        <v>1339.0222453308077</v>
      </c>
      <c r="T67" s="120">
        <f>ตาราง3!C57</f>
        <v>1291.2189971824739</v>
      </c>
      <c r="U67" s="120">
        <f>ตาราง3!D57</f>
        <v>858.12759174735356</v>
      </c>
      <c r="V67" s="120">
        <f>ตาราง3!E57</f>
        <v>1064.479367631295</v>
      </c>
      <c r="W67" s="120">
        <f>ตาราง3!F57</f>
        <v>4552.8482018919303</v>
      </c>
      <c r="X67" s="120">
        <f>ตาราง3!G57</f>
        <v>4</v>
      </c>
      <c r="Y67" s="455" t="s">
        <v>100</v>
      </c>
      <c r="Z67" s="209">
        <f>ตาราง3!I57</f>
        <v>1138.2120504729826</v>
      </c>
      <c r="AA67" s="590">
        <f t="shared" si="2"/>
        <v>-64.418911157942631</v>
      </c>
      <c r="AB67" s="590">
        <f t="shared" si="3"/>
        <v>-20</v>
      </c>
      <c r="AC67" s="590">
        <f t="shared" si="4"/>
        <v>-55.523638947428275</v>
      </c>
    </row>
    <row r="68" spans="1:29" ht="18.75">
      <c r="A68" s="79"/>
      <c r="B68" s="454" t="s">
        <v>171</v>
      </c>
      <c r="C68" s="206"/>
      <c r="D68" s="206"/>
      <c r="E68" s="206"/>
      <c r="F68" s="206"/>
      <c r="G68" s="206"/>
      <c r="H68" s="207"/>
      <c r="I68" s="454"/>
      <c r="J68" s="206"/>
      <c r="K68" s="455">
        <v>1092.6006329999998</v>
      </c>
      <c r="L68" s="455">
        <v>1307.5816499999999</v>
      </c>
      <c r="M68" s="455">
        <v>1138.2632129999997</v>
      </c>
      <c r="N68" s="455">
        <v>726.78672899999992</v>
      </c>
      <c r="O68" s="455">
        <v>4265.2322249999997</v>
      </c>
      <c r="P68" s="455">
        <v>2</v>
      </c>
      <c r="Q68" s="455" t="s">
        <v>100</v>
      </c>
      <c r="R68" s="591">
        <v>2132.6161124999999</v>
      </c>
      <c r="S68" s="120">
        <f>ตาราง3!B58</f>
        <v>9707.9112786483565</v>
      </c>
      <c r="T68" s="120">
        <f>ตาราง3!C58</f>
        <v>9361.3377295729351</v>
      </c>
      <c r="U68" s="120">
        <f>ตาราง3!D58</f>
        <v>6221.425040168313</v>
      </c>
      <c r="V68" s="120">
        <f>ตาราง3!E58</f>
        <v>7717.4754153268877</v>
      </c>
      <c r="W68" s="120">
        <f>ตาราง3!F58</f>
        <v>33008.149463716487</v>
      </c>
      <c r="X68" s="120">
        <f>ตาราง3!G58</f>
        <v>29</v>
      </c>
      <c r="Y68" s="455" t="s">
        <v>100</v>
      </c>
      <c r="Z68" s="209">
        <f>ตาราง3!I58</f>
        <v>1138.2120504729824</v>
      </c>
      <c r="AA68" s="590">
        <f t="shared" si="2"/>
        <v>673.8886823147476</v>
      </c>
      <c r="AB68" s="590">
        <f t="shared" si="3"/>
        <v>1350</v>
      </c>
      <c r="AC68" s="590">
        <f t="shared" si="4"/>
        <v>-46.628366736913954</v>
      </c>
    </row>
    <row r="69" spans="1:29" ht="18.75">
      <c r="A69" s="79"/>
      <c r="B69" s="454" t="s">
        <v>172</v>
      </c>
      <c r="C69" s="206"/>
      <c r="D69" s="206"/>
      <c r="E69" s="206"/>
      <c r="F69" s="206"/>
      <c r="G69" s="206"/>
      <c r="H69" s="207"/>
      <c r="I69" s="454"/>
      <c r="J69" s="206"/>
      <c r="K69" s="455">
        <v>37512.621732999993</v>
      </c>
      <c r="L69" s="455">
        <v>44893.636649999993</v>
      </c>
      <c r="M69" s="455">
        <v>39080.370312999992</v>
      </c>
      <c r="N69" s="455">
        <v>24953.011029000001</v>
      </c>
      <c r="O69" s="455">
        <v>146439.63972499996</v>
      </c>
      <c r="P69" s="455">
        <v>59</v>
      </c>
      <c r="Q69" s="455" t="s">
        <v>100</v>
      </c>
      <c r="R69" s="591">
        <v>2482.0277919491518</v>
      </c>
      <c r="S69" s="120">
        <f>ตาราง3!B59</f>
        <v>154322.31377437559</v>
      </c>
      <c r="T69" s="120">
        <f>ตาราง3!C59</f>
        <v>148812.9894252801</v>
      </c>
      <c r="U69" s="120">
        <f>ตาราง3!D59</f>
        <v>98899.2049488825</v>
      </c>
      <c r="V69" s="120">
        <f>ตาราง3!E59</f>
        <v>122681.24711950673</v>
      </c>
      <c r="W69" s="120">
        <f>ตาราง3!F59</f>
        <v>524715.755268045</v>
      </c>
      <c r="X69" s="120">
        <f>ตาราง3!G59</f>
        <v>461</v>
      </c>
      <c r="Y69" s="455" t="s">
        <v>100</v>
      </c>
      <c r="Z69" s="209">
        <f>ตาราง3!I59</f>
        <v>1138.2120504729826</v>
      </c>
      <c r="AA69" s="590">
        <f t="shared" si="2"/>
        <v>258.31538253809725</v>
      </c>
      <c r="AB69" s="590">
        <f t="shared" si="3"/>
        <v>681.35593220338978</v>
      </c>
      <c r="AC69" s="590">
        <f t="shared" si="4"/>
        <v>-54.141849089484303</v>
      </c>
    </row>
    <row r="70" spans="1:29" ht="18.75">
      <c r="A70" s="79">
        <v>28</v>
      </c>
      <c r="B70" s="454" t="s">
        <v>342</v>
      </c>
      <c r="C70" s="210">
        <v>12299894.33</v>
      </c>
      <c r="D70" s="210">
        <v>362943623.47000003</v>
      </c>
      <c r="E70" s="210">
        <v>1536457.29</v>
      </c>
      <c r="F70" s="210">
        <v>1965067.34</v>
      </c>
      <c r="G70" s="206">
        <f t="shared" si="0"/>
        <v>378745042.43000001</v>
      </c>
      <c r="H70" s="207">
        <v>370875</v>
      </c>
      <c r="I70" s="454" t="s">
        <v>100</v>
      </c>
      <c r="J70" s="206">
        <f t="shared" si="1"/>
        <v>1021.2202020357263</v>
      </c>
      <c r="K70" s="455">
        <v>13708210.86713</v>
      </c>
      <c r="L70" s="455">
        <v>349688452.79365402</v>
      </c>
      <c r="M70" s="455">
        <v>5767310.9740220001</v>
      </c>
      <c r="N70" s="455">
        <v>5890321.5258939993</v>
      </c>
      <c r="O70" s="455">
        <v>375054296.16069996</v>
      </c>
      <c r="P70" s="122">
        <v>637237</v>
      </c>
      <c r="Q70" s="454" t="s">
        <v>100</v>
      </c>
      <c r="R70" s="208">
        <v>588.56327576819922</v>
      </c>
      <c r="S70" s="120">
        <f>ตาราง3!B60</f>
        <v>6979751.6555985929</v>
      </c>
      <c r="T70" s="120">
        <f>ตาราง3!C60</f>
        <v>143464758.32091853</v>
      </c>
      <c r="U70" s="120">
        <f>ตาราง3!D60</f>
        <v>1806406.0742742389</v>
      </c>
      <c r="V70" s="120">
        <f>ตาราง3!E60</f>
        <v>3584281.5019152556</v>
      </c>
      <c r="W70" s="120">
        <f>ตาราง3!F60</f>
        <v>155835197.5527066</v>
      </c>
      <c r="X70" s="120">
        <f>ตาราง3!G60</f>
        <v>183815</v>
      </c>
      <c r="Y70" s="454" t="s">
        <v>100</v>
      </c>
      <c r="Z70" s="209">
        <f>ตาราง3!I60</f>
        <v>847.7828118091918</v>
      </c>
      <c r="AA70" s="590">
        <f t="shared" si="2"/>
        <v>-58.449963339191903</v>
      </c>
      <c r="AB70" s="590">
        <f t="shared" si="3"/>
        <v>-71.154374275191174</v>
      </c>
      <c r="AC70" s="590">
        <f t="shared" si="4"/>
        <v>44.042764255492564</v>
      </c>
    </row>
    <row r="71" spans="1:29" ht="18.75">
      <c r="A71" s="79">
        <v>29</v>
      </c>
      <c r="B71" s="454" t="s">
        <v>343</v>
      </c>
      <c r="C71" s="206">
        <v>126803.03</v>
      </c>
      <c r="D71" s="206">
        <v>3741686.84</v>
      </c>
      <c r="E71" s="206">
        <v>15839.77</v>
      </c>
      <c r="F71" s="206">
        <v>20258.43</v>
      </c>
      <c r="G71" s="206">
        <f t="shared" si="0"/>
        <v>3904588.07</v>
      </c>
      <c r="H71" s="207">
        <v>782</v>
      </c>
      <c r="I71" s="454" t="s">
        <v>196</v>
      </c>
      <c r="J71" s="206">
        <f t="shared" si="1"/>
        <v>4993.0793734015342</v>
      </c>
      <c r="K71" s="455">
        <v>12373.272269999999</v>
      </c>
      <c r="L71" s="455">
        <v>315634.94886599999</v>
      </c>
      <c r="M71" s="455">
        <v>5205.6763380000002</v>
      </c>
      <c r="N71" s="455">
        <v>5316.7078259999989</v>
      </c>
      <c r="O71" s="455">
        <v>338530.6053</v>
      </c>
      <c r="P71" s="122">
        <v>539</v>
      </c>
      <c r="Q71" s="454" t="s">
        <v>100</v>
      </c>
      <c r="R71" s="208">
        <v>628.07162393320959</v>
      </c>
      <c r="S71" s="120">
        <f>ตาราง3!B61</f>
        <v>6629729.3464219319</v>
      </c>
      <c r="T71" s="120">
        <f>ตาราง3!C61</f>
        <v>136270252.2022545</v>
      </c>
      <c r="U71" s="120">
        <f>ตาราง3!D61</f>
        <v>1715817.9764984322</v>
      </c>
      <c r="V71" s="120">
        <f>ตาราง3!E61</f>
        <v>3404536.0682746125</v>
      </c>
      <c r="W71" s="120">
        <f>ตาราง3!F61</f>
        <v>148020335.59344947</v>
      </c>
      <c r="X71" s="120">
        <f>ตาราง3!G61</f>
        <v>174597</v>
      </c>
      <c r="Y71" s="454" t="s">
        <v>100</v>
      </c>
      <c r="Z71" s="209">
        <f>ตาราง3!I61</f>
        <v>847.78281180919191</v>
      </c>
      <c r="AA71" s="590">
        <f t="shared" si="2"/>
        <v>43624.358529497324</v>
      </c>
      <c r="AB71" s="590">
        <f t="shared" si="3"/>
        <v>32292.764378478667</v>
      </c>
      <c r="AC71" s="590">
        <f t="shared" si="4"/>
        <v>34.981868230262045</v>
      </c>
    </row>
    <row r="72" spans="1:29" ht="18.75">
      <c r="A72" s="79">
        <v>30</v>
      </c>
      <c r="B72" s="454" t="s">
        <v>344</v>
      </c>
      <c r="C72" s="206">
        <v>253606.07</v>
      </c>
      <c r="D72" s="206">
        <v>7483373.6799999997</v>
      </c>
      <c r="E72" s="206">
        <v>31679.53</v>
      </c>
      <c r="F72" s="206">
        <v>40516.85</v>
      </c>
      <c r="G72" s="206">
        <f t="shared" si="0"/>
        <v>7809176.1299999999</v>
      </c>
      <c r="H72" s="207">
        <v>940</v>
      </c>
      <c r="I72" s="454" t="s">
        <v>196</v>
      </c>
      <c r="J72" s="206">
        <f t="shared" si="1"/>
        <v>8307.6341808510642</v>
      </c>
      <c r="K72" s="455">
        <v>27496.160600000007</v>
      </c>
      <c r="L72" s="455">
        <v>701410.99748000014</v>
      </c>
      <c r="M72" s="455">
        <v>11568.169640000002</v>
      </c>
      <c r="N72" s="455">
        <v>11814.906280000001</v>
      </c>
      <c r="O72" s="455">
        <v>752290.23400000017</v>
      </c>
      <c r="P72" s="122">
        <v>1309</v>
      </c>
      <c r="Q72" s="454" t="s">
        <v>100</v>
      </c>
      <c r="R72" s="208">
        <v>574.7060611153554</v>
      </c>
      <c r="S72" s="120">
        <f>ตาราง3!B62</f>
        <v>47046.825891720793</v>
      </c>
      <c r="T72" s="120">
        <f>ตาราง3!C62</f>
        <v>967020.29518601892</v>
      </c>
      <c r="U72" s="120">
        <f>ตาราง3!D62</f>
        <v>12176.030933415566</v>
      </c>
      <c r="V72" s="120">
        <f>ตาราง3!E62</f>
        <v>24159.751820433601</v>
      </c>
      <c r="W72" s="120">
        <f>ตาราง3!F62</f>
        <v>1050402.9038315888</v>
      </c>
      <c r="X72" s="120">
        <f>ตาราง3!G62</f>
        <v>1239</v>
      </c>
      <c r="Y72" s="454" t="s">
        <v>100</v>
      </c>
      <c r="Z72" s="209">
        <f>ตาราง3!I62</f>
        <v>847.78281180919191</v>
      </c>
      <c r="AA72" s="590">
        <f t="shared" si="2"/>
        <v>39.627348110913871</v>
      </c>
      <c r="AB72" s="590">
        <f t="shared" si="3"/>
        <v>-5.3475935828877006</v>
      </c>
      <c r="AC72" s="590">
        <f t="shared" si="4"/>
        <v>47.515898851643463</v>
      </c>
    </row>
    <row r="73" spans="1:29" ht="18.75">
      <c r="A73" s="79"/>
      <c r="B73" s="454" t="s">
        <v>181</v>
      </c>
      <c r="C73" s="206"/>
      <c r="D73" s="206"/>
      <c r="E73" s="206"/>
      <c r="F73" s="206"/>
      <c r="G73" s="206"/>
      <c r="H73" s="207"/>
      <c r="I73" s="454"/>
      <c r="J73" s="206"/>
      <c r="K73" s="455"/>
      <c r="L73" s="455"/>
      <c r="M73" s="455"/>
      <c r="N73" s="455"/>
      <c r="O73" s="455"/>
      <c r="P73" s="122"/>
      <c r="Q73" s="454"/>
      <c r="R73" s="208"/>
      <c r="S73" s="120">
        <f>ตาราง3!B63</f>
        <v>33946.620134946235</v>
      </c>
      <c r="T73" s="120">
        <f>ตาราง3!C63</f>
        <v>697753.14277344721</v>
      </c>
      <c r="U73" s="120">
        <f>ตาราง3!D63</f>
        <v>8785.6106977187374</v>
      </c>
      <c r="V73" s="120">
        <f>ตาราง3!E63</f>
        <v>17432.4601513056</v>
      </c>
      <c r="W73" s="120">
        <f>ตาราง3!F63</f>
        <v>757917.83375741774</v>
      </c>
      <c r="X73" s="120">
        <f>ตาราง3!G63</f>
        <v>894</v>
      </c>
      <c r="Y73" s="454" t="s">
        <v>100</v>
      </c>
      <c r="Z73" s="209">
        <f>ตาราง3!I63</f>
        <v>847.78281180919214</v>
      </c>
      <c r="AA73" s="590">
        <v>0</v>
      </c>
      <c r="AB73" s="590">
        <v>0</v>
      </c>
      <c r="AC73" s="590">
        <v>0</v>
      </c>
    </row>
    <row r="74" spans="1:29" ht="18.75">
      <c r="A74" s="79">
        <v>31</v>
      </c>
      <c r="B74" s="454" t="s">
        <v>184</v>
      </c>
      <c r="C74" s="206">
        <v>1479005.66</v>
      </c>
      <c r="D74" s="206">
        <v>1509115.5</v>
      </c>
      <c r="E74" s="206">
        <v>156414.34</v>
      </c>
      <c r="F74" s="206">
        <v>303962.28000000003</v>
      </c>
      <c r="G74" s="206">
        <f t="shared" si="0"/>
        <v>3448497.7800000003</v>
      </c>
      <c r="H74" s="207">
        <v>3144</v>
      </c>
      <c r="I74" s="454" t="s">
        <v>100</v>
      </c>
      <c r="J74" s="206">
        <f t="shared" si="1"/>
        <v>1096.8504389312977</v>
      </c>
      <c r="K74" s="455">
        <v>686906.92037999991</v>
      </c>
      <c r="L74" s="455">
        <v>4341579.2892999984</v>
      </c>
      <c r="M74" s="455">
        <v>357122.63928499992</v>
      </c>
      <c r="N74" s="455">
        <v>947649.39616499981</v>
      </c>
      <c r="O74" s="455">
        <v>6333258.2451299988</v>
      </c>
      <c r="P74" s="122">
        <v>916</v>
      </c>
      <c r="Q74" s="454" t="s">
        <v>196</v>
      </c>
      <c r="R74" s="208">
        <v>6914.0373855130993</v>
      </c>
      <c r="S74" s="120">
        <f>ตาราง3!B64</f>
        <v>6631.1964274173697</v>
      </c>
      <c r="T74" s="120">
        <f>ตาราง3!C64</f>
        <v>33771.199254814564</v>
      </c>
      <c r="U74" s="120">
        <f>ตาราง3!D64</f>
        <v>2120.7730948319381</v>
      </c>
      <c r="V74" s="120">
        <f>ตาราง3!E64</f>
        <v>10933.157547170356</v>
      </c>
      <c r="W74" s="120">
        <f>ตาราง3!F64</f>
        <v>53456.326324234222</v>
      </c>
      <c r="X74" s="120">
        <f>ตาราง3!G64</f>
        <v>227</v>
      </c>
      <c r="Y74" s="454" t="s">
        <v>196</v>
      </c>
      <c r="Z74" s="209">
        <f>ตาราง3!I64</f>
        <v>235.49042433583358</v>
      </c>
      <c r="AA74" s="590">
        <f t="shared" si="2"/>
        <v>-99.155942735078909</v>
      </c>
      <c r="AB74" s="590">
        <f t="shared" si="3"/>
        <v>-75.21834061135371</v>
      </c>
      <c r="AC74" s="590">
        <f t="shared" si="4"/>
        <v>-96.594024428776535</v>
      </c>
    </row>
    <row r="75" spans="1:29" ht="18.75">
      <c r="A75" s="79">
        <v>32</v>
      </c>
      <c r="B75" s="454" t="s">
        <v>187</v>
      </c>
      <c r="C75" s="206">
        <v>227539.33</v>
      </c>
      <c r="D75" s="206">
        <v>232171.61</v>
      </c>
      <c r="E75" s="206">
        <v>24063.74</v>
      </c>
      <c r="F75" s="206">
        <v>46763.43</v>
      </c>
      <c r="G75" s="206">
        <f t="shared" si="0"/>
        <v>530538.11</v>
      </c>
      <c r="H75" s="207">
        <v>1055</v>
      </c>
      <c r="I75" s="454" t="s">
        <v>100</v>
      </c>
      <c r="J75" s="206">
        <f t="shared" si="1"/>
        <v>502.87972511848341</v>
      </c>
      <c r="K75" s="455">
        <v>239156.36191199999</v>
      </c>
      <c r="L75" s="455">
        <v>1511582.2493199999</v>
      </c>
      <c r="M75" s="455">
        <v>124337.29903399998</v>
      </c>
      <c r="N75" s="455">
        <v>329937.54354600003</v>
      </c>
      <c r="O75" s="455">
        <v>2205013.4538119999</v>
      </c>
      <c r="P75" s="122">
        <v>319</v>
      </c>
      <c r="Q75" s="454" t="s">
        <v>196</v>
      </c>
      <c r="R75" s="208">
        <v>6912.2678802884011</v>
      </c>
      <c r="S75" s="120">
        <f>ตาราง3!B65</f>
        <v>15394.892146471164</v>
      </c>
      <c r="T75" s="120">
        <f>ตาราง3!C65</f>
        <v>78402.740120208269</v>
      </c>
      <c r="U75" s="120">
        <f>ตาราง3!D65</f>
        <v>4923.5569206010205</v>
      </c>
      <c r="V75" s="120">
        <f>ตาราง3!E65</f>
        <v>25382.26443770387</v>
      </c>
      <c r="W75" s="120">
        <f>ตาราง3!F65</f>
        <v>124103.45362498432</v>
      </c>
      <c r="X75" s="120">
        <f>ตาราง3!G65</f>
        <v>527</v>
      </c>
      <c r="Y75" s="454" t="s">
        <v>196</v>
      </c>
      <c r="Z75" s="209">
        <f>ตาราง3!I65</f>
        <v>235.49042433583364</v>
      </c>
      <c r="AA75" s="590">
        <f t="shared" si="2"/>
        <v>-94.371759799903458</v>
      </c>
      <c r="AB75" s="590">
        <f t="shared" si="3"/>
        <v>65.203761755485885</v>
      </c>
      <c r="AC75" s="590">
        <f t="shared" si="4"/>
        <v>-96.593152516450104</v>
      </c>
    </row>
    <row r="76" spans="1:29" ht="18.75">
      <c r="A76" s="79">
        <v>33</v>
      </c>
      <c r="B76" s="454" t="s">
        <v>188</v>
      </c>
      <c r="C76" s="206">
        <v>568848.32999999996</v>
      </c>
      <c r="D76" s="206">
        <v>580429.04</v>
      </c>
      <c r="E76" s="206">
        <v>60159.360000000001</v>
      </c>
      <c r="F76" s="206">
        <v>116908.57</v>
      </c>
      <c r="G76" s="206">
        <f t="shared" si="0"/>
        <v>1326345.3000000003</v>
      </c>
      <c r="H76" s="207">
        <v>2307</v>
      </c>
      <c r="I76" s="454" t="s">
        <v>100</v>
      </c>
      <c r="J76" s="206">
        <f t="shared" si="1"/>
        <v>574.92210663198966</v>
      </c>
      <c r="K76" s="455">
        <v>985704.01274399983</v>
      </c>
      <c r="L76" s="455">
        <v>6230119.3948399983</v>
      </c>
      <c r="M76" s="455">
        <v>512467.1307579999</v>
      </c>
      <c r="N76" s="455">
        <v>1359866.6497019997</v>
      </c>
      <c r="O76" s="455">
        <v>9088157.1880439986</v>
      </c>
      <c r="P76" s="122">
        <v>1314</v>
      </c>
      <c r="Q76" s="454" t="s">
        <v>100</v>
      </c>
      <c r="R76" s="208">
        <v>6916.4057747671222</v>
      </c>
      <c r="S76" s="120">
        <f>ตาราง3!B66</f>
        <v>57314.570002611799</v>
      </c>
      <c r="T76" s="120">
        <f>ตาราง3!C66</f>
        <v>291890.2772596748</v>
      </c>
      <c r="U76" s="120">
        <f>ตาราง3!D66</f>
        <v>18330.206220529792</v>
      </c>
      <c r="V76" s="120">
        <f>ตาราง3!E66</f>
        <v>94497.159064089166</v>
      </c>
      <c r="W76" s="120">
        <f>ตาราง3!F66</f>
        <v>462032.21254690556</v>
      </c>
      <c r="X76" s="120">
        <f>ตาราง3!G66</f>
        <v>1962</v>
      </c>
      <c r="Y76" s="454" t="s">
        <v>100</v>
      </c>
      <c r="Z76" s="209">
        <f>ตาราง3!I66</f>
        <v>235.49042433583361</v>
      </c>
      <c r="AA76" s="590">
        <f t="shared" ref="AA76:AA108" si="5">+(W76-O76)/O76*100</f>
        <v>-94.916106720130941</v>
      </c>
      <c r="AB76" s="590">
        <f t="shared" ref="AB76:AB108" si="6">+(X76-P76)/P76*100</f>
        <v>49.315068493150683</v>
      </c>
      <c r="AC76" s="590">
        <f t="shared" si="4"/>
        <v>-96.595190739170263</v>
      </c>
    </row>
    <row r="77" spans="1:29" ht="18.75">
      <c r="A77" s="79"/>
      <c r="B77" s="454" t="s">
        <v>189</v>
      </c>
      <c r="C77" s="206"/>
      <c r="D77" s="206"/>
      <c r="E77" s="206"/>
      <c r="F77" s="206"/>
      <c r="G77" s="206"/>
      <c r="H77" s="207"/>
      <c r="I77" s="454"/>
      <c r="J77" s="206"/>
      <c r="K77" s="455">
        <v>240936.68222399996</v>
      </c>
      <c r="L77" s="455">
        <v>1522834.7226399996</v>
      </c>
      <c r="M77" s="455">
        <v>125262.88686799996</v>
      </c>
      <c r="N77" s="455">
        <v>332393.65429199993</v>
      </c>
      <c r="O77" s="455">
        <v>2221427.9460239992</v>
      </c>
      <c r="P77" s="455">
        <v>321</v>
      </c>
      <c r="Q77" s="455" t="s">
        <v>100</v>
      </c>
      <c r="R77" s="591">
        <v>6920.336280448596</v>
      </c>
      <c r="S77" s="120">
        <f>ตาราง3!B67</f>
        <v>18111.637819377836</v>
      </c>
      <c r="T77" s="120">
        <f>ตาราง3!C67</f>
        <v>92238.517788480312</v>
      </c>
      <c r="U77" s="120">
        <f>ตาราง3!D67</f>
        <v>5792.4199065894345</v>
      </c>
      <c r="V77" s="120">
        <f>ตาราง3!E67</f>
        <v>29861.487573769256</v>
      </c>
      <c r="W77" s="120">
        <f>ตาราง3!F67</f>
        <v>146004.06308821685</v>
      </c>
      <c r="X77" s="120">
        <f>ตาราง3!G67</f>
        <v>620</v>
      </c>
      <c r="Y77" s="455" t="s">
        <v>100</v>
      </c>
      <c r="Z77" s="209">
        <f>ตาราง3!I67</f>
        <v>235.49042433583364</v>
      </c>
      <c r="AA77" s="590">
        <f t="shared" si="5"/>
        <v>-93.427467978444184</v>
      </c>
      <c r="AB77" s="590">
        <f t="shared" si="6"/>
        <v>93.146417445482868</v>
      </c>
      <c r="AC77" s="590">
        <f t="shared" si="4"/>
        <v>-96.59712455012999</v>
      </c>
    </row>
    <row r="78" spans="1:29" ht="18.75">
      <c r="A78" s="79"/>
      <c r="B78" s="454" t="s">
        <v>190</v>
      </c>
      <c r="C78" s="206"/>
      <c r="D78" s="206"/>
      <c r="E78" s="206"/>
      <c r="F78" s="206"/>
      <c r="G78" s="206"/>
      <c r="H78" s="207"/>
      <c r="I78" s="454"/>
      <c r="J78" s="206"/>
      <c r="K78" s="455">
        <v>12758.962235999998</v>
      </c>
      <c r="L78" s="455">
        <v>80642.725459999987</v>
      </c>
      <c r="M78" s="455">
        <v>6633.3794769999977</v>
      </c>
      <c r="N78" s="455">
        <v>17602.127012999998</v>
      </c>
      <c r="O78" s="455">
        <v>117637.19418599998</v>
      </c>
      <c r="P78" s="455">
        <v>17</v>
      </c>
      <c r="Q78" s="455" t="s">
        <v>100</v>
      </c>
      <c r="R78" s="591">
        <v>6919.834952117646</v>
      </c>
      <c r="S78" s="120">
        <f>ตาราง3!B68</f>
        <v>16680.234185265719</v>
      </c>
      <c r="T78" s="120">
        <f>ตาราง3!C68</f>
        <v>84948.699447132691</v>
      </c>
      <c r="U78" s="120">
        <f>ตาราง3!D68</f>
        <v>5334.6318817138181</v>
      </c>
      <c r="V78" s="120">
        <f>ตาราง3!E68</f>
        <v>27501.466781648785</v>
      </c>
      <c r="W78" s="120">
        <f>ตาราง3!F68</f>
        <v>134465.03229576102</v>
      </c>
      <c r="X78" s="120">
        <f>ตาราง3!G68</f>
        <v>571</v>
      </c>
      <c r="Y78" s="455" t="s">
        <v>100</v>
      </c>
      <c r="Z78" s="209">
        <f>ตาราง3!I68</f>
        <v>235.49042433583367</v>
      </c>
      <c r="AA78" s="590">
        <f t="shared" si="5"/>
        <v>14.304861847651686</v>
      </c>
      <c r="AB78" s="590">
        <f t="shared" si="6"/>
        <v>3258.8235294117644</v>
      </c>
      <c r="AC78" s="590">
        <f t="shared" si="4"/>
        <v>-96.596878018546278</v>
      </c>
    </row>
    <row r="79" spans="1:29" ht="18.75">
      <c r="A79" s="79"/>
      <c r="B79" s="454" t="s">
        <v>191</v>
      </c>
      <c r="C79" s="206"/>
      <c r="D79" s="206"/>
      <c r="E79" s="206"/>
      <c r="F79" s="206"/>
      <c r="G79" s="206"/>
      <c r="H79" s="207"/>
      <c r="I79" s="454"/>
      <c r="J79" s="206"/>
      <c r="K79" s="455">
        <v>801737.58050399995</v>
      </c>
      <c r="L79" s="455">
        <v>5067363.8184399987</v>
      </c>
      <c r="M79" s="455">
        <v>416823.05457799986</v>
      </c>
      <c r="N79" s="455">
        <v>1106068.5392819999</v>
      </c>
      <c r="O79" s="455">
        <v>7391992.9928039983</v>
      </c>
      <c r="P79" s="455">
        <v>1069</v>
      </c>
      <c r="Q79" s="455" t="s">
        <v>205</v>
      </c>
      <c r="R79" s="591">
        <v>6914.8671588437774</v>
      </c>
      <c r="S79" s="120">
        <f>ตาราง3!B69</f>
        <v>7040.1688943065474</v>
      </c>
      <c r="T79" s="120">
        <f>ตาราง3!C69</f>
        <v>35854.00449519961</v>
      </c>
      <c r="U79" s="120">
        <f>ตาราง3!D69</f>
        <v>2251.5696733678287</v>
      </c>
      <c r="V79" s="120">
        <f>ตาราง3!E69</f>
        <v>11607.449202061922</v>
      </c>
      <c r="W79" s="120">
        <f>ตาราง3!F69</f>
        <v>56753.192264935904</v>
      </c>
      <c r="X79" s="120">
        <f>ตาราง3!G69</f>
        <v>241</v>
      </c>
      <c r="Y79" s="455" t="s">
        <v>100</v>
      </c>
      <c r="Z79" s="209">
        <f>ตาราง3!I69</f>
        <v>235.49042433583364</v>
      </c>
      <c r="AA79" s="590">
        <f t="shared" si="5"/>
        <v>-99.232234225327531</v>
      </c>
      <c r="AB79" s="590">
        <f t="shared" si="6"/>
        <v>-77.455565949485504</v>
      </c>
      <c r="AC79" s="590">
        <f t="shared" si="4"/>
        <v>-96.594433140560739</v>
      </c>
    </row>
    <row r="80" spans="1:29" ht="18.75">
      <c r="A80" s="79"/>
      <c r="B80" s="454" t="s">
        <v>192</v>
      </c>
      <c r="C80" s="206"/>
      <c r="D80" s="206"/>
      <c r="E80" s="206"/>
      <c r="F80" s="206"/>
      <c r="G80" s="206"/>
      <c r="H80" s="207"/>
      <c r="I80" s="454"/>
      <c r="J80" s="206"/>
      <c r="K80" s="455"/>
      <c r="L80" s="455"/>
      <c r="M80" s="455"/>
      <c r="N80" s="455"/>
      <c r="O80" s="455"/>
      <c r="P80" s="455"/>
      <c r="Q80" s="455"/>
      <c r="R80" s="591"/>
      <c r="S80" s="120">
        <f>ตาราง3!B70</f>
        <v>584.24638127025287</v>
      </c>
      <c r="T80" s="120">
        <f>ตาราง3!C70</f>
        <v>2975.4360576929134</v>
      </c>
      <c r="U80" s="120">
        <f>ตาราง3!D70</f>
        <v>186.85225505127207</v>
      </c>
      <c r="V80" s="120">
        <f>ตาราง3!E70</f>
        <v>963.273792702234</v>
      </c>
      <c r="W80" s="120">
        <f>ตาราง3!F70</f>
        <v>4709.8084867166726</v>
      </c>
      <c r="X80" s="120">
        <f>ตาราง3!G70</f>
        <v>20</v>
      </c>
      <c r="Y80" s="455" t="s">
        <v>100</v>
      </c>
      <c r="Z80" s="209">
        <f>ตาราง3!I70</f>
        <v>235.49042433583364</v>
      </c>
      <c r="AA80" s="590">
        <v>0</v>
      </c>
      <c r="AB80" s="590">
        <v>0</v>
      </c>
      <c r="AC80" s="590">
        <v>0</v>
      </c>
    </row>
    <row r="81" spans="1:29" ht="18.75">
      <c r="A81" s="79"/>
      <c r="B81" s="454" t="s">
        <v>193</v>
      </c>
      <c r="C81" s="206"/>
      <c r="D81" s="206"/>
      <c r="E81" s="206"/>
      <c r="F81" s="206"/>
      <c r="G81" s="206"/>
      <c r="H81" s="207"/>
      <c r="I81" s="454"/>
      <c r="J81" s="206"/>
      <c r="K81" s="455"/>
      <c r="L81" s="455"/>
      <c r="M81" s="455"/>
      <c r="N81" s="455"/>
      <c r="O81" s="455"/>
      <c r="P81" s="455"/>
      <c r="Q81" s="455"/>
      <c r="R81" s="591"/>
      <c r="S81" s="120"/>
      <c r="T81" s="120"/>
      <c r="U81" s="120"/>
      <c r="V81" s="120"/>
      <c r="W81" s="120"/>
      <c r="X81" s="120"/>
      <c r="Y81" s="455"/>
      <c r="Z81" s="209"/>
      <c r="AA81" s="590"/>
      <c r="AB81" s="590"/>
      <c r="AC81" s="590"/>
    </row>
    <row r="82" spans="1:29" ht="18.75">
      <c r="A82" s="79"/>
      <c r="B82" s="454" t="s">
        <v>194</v>
      </c>
      <c r="C82" s="206"/>
      <c r="D82" s="206"/>
      <c r="E82" s="206"/>
      <c r="F82" s="206"/>
      <c r="G82" s="206"/>
      <c r="H82" s="207"/>
      <c r="I82" s="454"/>
      <c r="J82" s="206"/>
      <c r="K82" s="455"/>
      <c r="L82" s="455"/>
      <c r="M82" s="455"/>
      <c r="N82" s="455"/>
      <c r="O82" s="455"/>
      <c r="P82" s="455"/>
      <c r="Q82" s="455"/>
      <c r="R82" s="591"/>
      <c r="S82" s="120">
        <f>ตาราง3!B72</f>
        <v>47499.230797271564</v>
      </c>
      <c r="T82" s="120">
        <f>ตาราง3!C72</f>
        <v>241902.95149043389</v>
      </c>
      <c r="U82" s="120">
        <f>ตาราง3!D72</f>
        <v>15191.088335668421</v>
      </c>
      <c r="V82" s="120">
        <f>ตาราง3!E72</f>
        <v>78314.159346691638</v>
      </c>
      <c r="W82" s="120">
        <f>ตาราง3!F72</f>
        <v>382907.42997006554</v>
      </c>
      <c r="X82" s="120">
        <f>ตาราง3!G72</f>
        <v>1626</v>
      </c>
      <c r="Y82" s="455" t="s">
        <v>100</v>
      </c>
      <c r="Z82" s="209">
        <f>ตาราง3!I72</f>
        <v>235.49042433583367</v>
      </c>
      <c r="AA82" s="590">
        <v>0</v>
      </c>
      <c r="AB82" s="590">
        <v>0</v>
      </c>
      <c r="AC82" s="590">
        <v>0</v>
      </c>
    </row>
    <row r="83" spans="1:29" ht="18.75">
      <c r="A83" s="79"/>
      <c r="B83" s="454" t="s">
        <v>195</v>
      </c>
      <c r="C83" s="206"/>
      <c r="D83" s="206"/>
      <c r="E83" s="206"/>
      <c r="F83" s="206"/>
      <c r="G83" s="206"/>
      <c r="H83" s="207"/>
      <c r="I83" s="454"/>
      <c r="J83" s="206"/>
      <c r="K83" s="455"/>
      <c r="L83" s="455"/>
      <c r="M83" s="455"/>
      <c r="N83" s="455"/>
      <c r="O83" s="455"/>
      <c r="P83" s="455"/>
      <c r="Q83" s="455"/>
      <c r="R83" s="591"/>
      <c r="S83" s="120">
        <f>ตาราง3!B73</f>
        <v>525.82174314322754</v>
      </c>
      <c r="T83" s="120">
        <f>ตาราง3!C73</f>
        <v>2677.8924519236225</v>
      </c>
      <c r="U83" s="120">
        <f>ตาราง3!D73</f>
        <v>168.16702954614487</v>
      </c>
      <c r="V83" s="120">
        <f>ตาราง3!E73</f>
        <v>866.94641343201079</v>
      </c>
      <c r="W83" s="120">
        <f>ตาราง3!F73</f>
        <v>4238.8276380450061</v>
      </c>
      <c r="X83" s="120">
        <f>ตาราง3!G73</f>
        <v>18</v>
      </c>
      <c r="Y83" s="455" t="s">
        <v>100</v>
      </c>
      <c r="Z83" s="209">
        <f>ตาราง3!I73</f>
        <v>235.49042433583367</v>
      </c>
      <c r="AA83" s="590">
        <v>0</v>
      </c>
      <c r="AB83" s="590">
        <v>0</v>
      </c>
      <c r="AC83" s="590">
        <v>0</v>
      </c>
    </row>
    <row r="84" spans="1:29" ht="18.75">
      <c r="A84" s="79"/>
      <c r="B84" s="454" t="s">
        <v>197</v>
      </c>
      <c r="C84" s="206"/>
      <c r="D84" s="206"/>
      <c r="E84" s="206"/>
      <c r="F84" s="206"/>
      <c r="G84" s="206"/>
      <c r="H84" s="207"/>
      <c r="I84" s="454"/>
      <c r="J84" s="206"/>
      <c r="K84" s="455"/>
      <c r="L84" s="455"/>
      <c r="M84" s="455"/>
      <c r="N84" s="455"/>
      <c r="O84" s="455"/>
      <c r="P84" s="455"/>
      <c r="Q84" s="455"/>
      <c r="R84" s="591"/>
      <c r="S84" s="120">
        <f>ตาราง3!B74</f>
        <v>52582.17431432275</v>
      </c>
      <c r="T84" s="120">
        <f>ตาราง3!C74</f>
        <v>267789.24519236223</v>
      </c>
      <c r="U84" s="120">
        <f>ตาราง3!D74</f>
        <v>16816.702954614488</v>
      </c>
      <c r="V84" s="120">
        <f>ตาราง3!E74</f>
        <v>86694.641343201059</v>
      </c>
      <c r="W84" s="120">
        <f>ตาราง3!F74</f>
        <v>423882.76380450052</v>
      </c>
      <c r="X84" s="120">
        <f>ตาราง3!G74</f>
        <v>1800</v>
      </c>
      <c r="Y84" s="455" t="s">
        <v>100</v>
      </c>
      <c r="Z84" s="209">
        <f>ตาราง3!I74</f>
        <v>235.49042433583361</v>
      </c>
      <c r="AA84" s="590">
        <v>0</v>
      </c>
      <c r="AB84" s="590">
        <v>0</v>
      </c>
      <c r="AC84" s="590">
        <v>0</v>
      </c>
    </row>
    <row r="85" spans="1:29" ht="18.75">
      <c r="A85" s="79"/>
      <c r="B85" s="454" t="s">
        <v>199</v>
      </c>
      <c r="C85" s="206"/>
      <c r="D85" s="206"/>
      <c r="E85" s="206"/>
      <c r="F85" s="206"/>
      <c r="G85" s="206"/>
      <c r="H85" s="207"/>
      <c r="I85" s="454"/>
      <c r="J85" s="206"/>
      <c r="K85" s="455"/>
      <c r="L85" s="455"/>
      <c r="M85" s="455"/>
      <c r="N85" s="455"/>
      <c r="O85" s="455"/>
      <c r="P85" s="455"/>
      <c r="Q85" s="455"/>
      <c r="R85" s="591"/>
      <c r="S85" s="120">
        <f>ตาราง3!B75</f>
        <v>1707284.7753479329</v>
      </c>
      <c r="T85" s="120">
        <f>ตาราง3!C75</f>
        <v>8694819.2477902323</v>
      </c>
      <c r="U85" s="120">
        <f>ตาราง3!D75</f>
        <v>546019.65971082728</v>
      </c>
      <c r="V85" s="120">
        <f>ตาราง3!E75</f>
        <v>2814878.6770344689</v>
      </c>
      <c r="W85" s="120">
        <f>ตาราง3!F75</f>
        <v>13763002.359883463</v>
      </c>
      <c r="X85" s="120">
        <f>ตาราง3!G75</f>
        <v>58444</v>
      </c>
      <c r="Y85" s="455" t="s">
        <v>100</v>
      </c>
      <c r="Z85" s="209">
        <f>ตาราง3!I75</f>
        <v>235.49042433583367</v>
      </c>
      <c r="AA85" s="590">
        <v>0</v>
      </c>
      <c r="AB85" s="590">
        <v>0</v>
      </c>
      <c r="AC85" s="590">
        <v>0</v>
      </c>
    </row>
    <row r="86" spans="1:29" ht="18.75">
      <c r="A86" s="79"/>
      <c r="B86" s="454" t="s">
        <v>200</v>
      </c>
      <c r="C86" s="206"/>
      <c r="D86" s="206"/>
      <c r="E86" s="206"/>
      <c r="F86" s="206"/>
      <c r="G86" s="206"/>
      <c r="H86" s="207"/>
      <c r="I86" s="454"/>
      <c r="J86" s="206"/>
      <c r="K86" s="455"/>
      <c r="L86" s="455"/>
      <c r="M86" s="455"/>
      <c r="N86" s="455"/>
      <c r="O86" s="455"/>
      <c r="P86" s="455"/>
      <c r="Q86" s="455"/>
      <c r="R86" s="591"/>
      <c r="S86" s="120">
        <f>ตาราง3!B76</f>
        <v>758322.59056972479</v>
      </c>
      <c r="T86" s="120">
        <f>ตาราง3!C76</f>
        <v>3861967.2310825177</v>
      </c>
      <c r="U86" s="120">
        <f>ตาราง3!D76</f>
        <v>242524.88444379863</v>
      </c>
      <c r="V86" s="120">
        <f>ตาราง3!E76</f>
        <v>1250281.2192378647</v>
      </c>
      <c r="W86" s="120">
        <f>ตาราง3!F76</f>
        <v>6113095.9253339069</v>
      </c>
      <c r="X86" s="120">
        <f>ตาราง3!G76</f>
        <v>25959</v>
      </c>
      <c r="Y86" s="455" t="s">
        <v>100</v>
      </c>
      <c r="Z86" s="209">
        <f>ตาราง3!I76</f>
        <v>235.49042433583369</v>
      </c>
      <c r="AA86" s="590">
        <v>0</v>
      </c>
      <c r="AB86" s="590">
        <v>0</v>
      </c>
      <c r="AC86" s="590">
        <v>0</v>
      </c>
    </row>
    <row r="87" spans="1:29" ht="18.75">
      <c r="A87" s="79"/>
      <c r="B87" s="454" t="s">
        <v>201</v>
      </c>
      <c r="C87" s="206"/>
      <c r="D87" s="206"/>
      <c r="E87" s="206"/>
      <c r="F87" s="206"/>
      <c r="G87" s="206"/>
      <c r="H87" s="207"/>
      <c r="I87" s="454"/>
      <c r="J87" s="206"/>
      <c r="K87" s="455"/>
      <c r="L87" s="455"/>
      <c r="M87" s="455"/>
      <c r="N87" s="455"/>
      <c r="O87" s="455"/>
      <c r="P87" s="455"/>
      <c r="Q87" s="455"/>
      <c r="R87" s="591"/>
      <c r="S87" s="120">
        <f>ตาราง3!B77</f>
        <v>264313.06288666243</v>
      </c>
      <c r="T87" s="120">
        <f>ตาราง3!C77</f>
        <v>1346087.2725002742</v>
      </c>
      <c r="U87" s="120">
        <f>ตาราง3!D77</f>
        <v>84531.960185195509</v>
      </c>
      <c r="V87" s="120">
        <f>ตาราง3!E77</f>
        <v>435785.06381849071</v>
      </c>
      <c r="W87" s="120">
        <f>ตาราง3!F77</f>
        <v>2130717.3593906229</v>
      </c>
      <c r="X87" s="120">
        <f>ตาราง3!G77</f>
        <v>9048</v>
      </c>
      <c r="Y87" s="455" t="s">
        <v>100</v>
      </c>
      <c r="Z87" s="209">
        <f>ตาราง3!I77</f>
        <v>235.49042433583367</v>
      </c>
      <c r="AA87" s="590">
        <v>0</v>
      </c>
      <c r="AB87" s="590">
        <v>0</v>
      </c>
      <c r="AC87" s="590">
        <v>0</v>
      </c>
    </row>
    <row r="88" spans="1:29" ht="18.75">
      <c r="A88" s="79"/>
      <c r="B88" s="454" t="s">
        <v>202</v>
      </c>
      <c r="C88" s="206"/>
      <c r="D88" s="206"/>
      <c r="E88" s="206"/>
      <c r="F88" s="206"/>
      <c r="G88" s="206"/>
      <c r="H88" s="207"/>
      <c r="I88" s="454"/>
      <c r="J88" s="206"/>
      <c r="K88" s="455"/>
      <c r="L88" s="455"/>
      <c r="M88" s="455"/>
      <c r="N88" s="455"/>
      <c r="O88" s="455"/>
      <c r="P88" s="455"/>
      <c r="Q88" s="455"/>
      <c r="R88" s="591"/>
      <c r="S88" s="120">
        <f>ตาราง3!B78</f>
        <v>2483.0471203985744</v>
      </c>
      <c r="T88" s="120">
        <f>ตาราง3!C78</f>
        <v>12645.603245194883</v>
      </c>
      <c r="U88" s="120">
        <f>ตาราง3!D78</f>
        <v>794.12208396790641</v>
      </c>
      <c r="V88" s="120">
        <f>ตาราง3!E78</f>
        <v>4093.9136189844949</v>
      </c>
      <c r="W88" s="120">
        <f>ตาราง3!F78</f>
        <v>20016.68606854586</v>
      </c>
      <c r="X88" s="120">
        <f>ตาราง3!G78</f>
        <v>85</v>
      </c>
      <c r="Y88" s="455" t="s">
        <v>100</v>
      </c>
      <c r="Z88" s="209">
        <f>ตาราง3!I78</f>
        <v>235.49042433583364</v>
      </c>
      <c r="AA88" s="590">
        <v>0</v>
      </c>
      <c r="AB88" s="590">
        <v>0</v>
      </c>
      <c r="AC88" s="590">
        <v>0</v>
      </c>
    </row>
    <row r="89" spans="1:29" ht="18.75">
      <c r="A89" s="79">
        <v>34</v>
      </c>
      <c r="B89" s="454" t="s">
        <v>206</v>
      </c>
      <c r="C89" s="206">
        <v>2080135.47</v>
      </c>
      <c r="D89" s="206">
        <v>4586655.21</v>
      </c>
      <c r="E89" s="206">
        <v>216573.69</v>
      </c>
      <c r="F89" s="206">
        <v>725488.51</v>
      </c>
      <c r="G89" s="206">
        <f t="shared" si="0"/>
        <v>7608852.8799999999</v>
      </c>
      <c r="H89" s="207">
        <v>5</v>
      </c>
      <c r="I89" s="454" t="s">
        <v>205</v>
      </c>
      <c r="J89" s="206">
        <f t="shared" si="1"/>
        <v>1521770.5759999999</v>
      </c>
      <c r="K89" s="455">
        <v>11833584.24</v>
      </c>
      <c r="L89" s="455">
        <v>3027409.76</v>
      </c>
      <c r="M89" s="455">
        <v>596560.92800000007</v>
      </c>
      <c r="N89" s="455">
        <v>26765268.728</v>
      </c>
      <c r="O89" s="455">
        <v>42222823.656000003</v>
      </c>
      <c r="P89" s="122">
        <v>52</v>
      </c>
      <c r="Q89" s="454" t="s">
        <v>100</v>
      </c>
      <c r="R89" s="208">
        <v>811977.37800000003</v>
      </c>
      <c r="S89" s="120">
        <f>ตาราง3!B79</f>
        <v>11573571.743710712</v>
      </c>
      <c r="T89" s="120">
        <f>ตาราง3!C79</f>
        <v>2385761.6520617357</v>
      </c>
      <c r="U89" s="120">
        <f>ตาราง3!D79</f>
        <v>358912.6196474579</v>
      </c>
      <c r="V89" s="120">
        <f>ตาราง3!E79</f>
        <v>31284313.17591624</v>
      </c>
      <c r="W89" s="120">
        <f>ตาราง3!F79</f>
        <v>45602559.191336147</v>
      </c>
      <c r="X89" s="120">
        <f>ตาราง3!G79</f>
        <v>44</v>
      </c>
      <c r="Y89" s="455" t="s">
        <v>205</v>
      </c>
      <c r="Z89" s="209">
        <f>ตาราง3!I79</f>
        <v>1036421.7998030942</v>
      </c>
      <c r="AA89" s="590">
        <f t="shared" si="5"/>
        <v>8.004522773918918</v>
      </c>
      <c r="AB89" s="590">
        <f t="shared" si="6"/>
        <v>-15.384615384615385</v>
      </c>
      <c r="AC89" s="590">
        <f t="shared" si="4"/>
        <v>27.641708732813271</v>
      </c>
    </row>
    <row r="90" spans="1:29" ht="18.75">
      <c r="A90" s="79">
        <v>35</v>
      </c>
      <c r="B90" s="454" t="s">
        <v>207</v>
      </c>
      <c r="C90" s="206">
        <v>4853649.42</v>
      </c>
      <c r="D90" s="206">
        <v>10702195.49</v>
      </c>
      <c r="E90" s="206">
        <v>505338.61</v>
      </c>
      <c r="F90" s="206">
        <v>1692806.52</v>
      </c>
      <c r="G90" s="206">
        <f t="shared" si="0"/>
        <v>17753990.039999999</v>
      </c>
      <c r="H90" s="207">
        <v>4</v>
      </c>
      <c r="I90" s="454" t="s">
        <v>205</v>
      </c>
      <c r="J90" s="206">
        <f t="shared" si="1"/>
        <v>4438497.51</v>
      </c>
      <c r="K90" s="455">
        <v>2958396.06</v>
      </c>
      <c r="L90" s="455">
        <v>756852.44</v>
      </c>
      <c r="M90" s="455">
        <v>149140.23200000002</v>
      </c>
      <c r="N90" s="455">
        <v>6691317.182</v>
      </c>
      <c r="O90" s="455">
        <v>10555705.914000001</v>
      </c>
      <c r="P90" s="122">
        <v>13</v>
      </c>
      <c r="Q90" s="454" t="s">
        <v>100</v>
      </c>
      <c r="R90" s="208">
        <v>811977.37800000003</v>
      </c>
      <c r="S90" s="120">
        <f>ตาราง3!B80</f>
        <v>3156428.6573756486</v>
      </c>
      <c r="T90" s="120">
        <f>ตาราง3!C80</f>
        <v>650662.26874410978</v>
      </c>
      <c r="U90" s="120">
        <f>ตาราง3!D80</f>
        <v>97885.259903852173</v>
      </c>
      <c r="V90" s="120">
        <f>ตาราง3!E80</f>
        <v>8532085.4116135202</v>
      </c>
      <c r="W90" s="120">
        <f>ตาราง3!F80</f>
        <v>12437061.597637132</v>
      </c>
      <c r="X90" s="120">
        <f>ตาราง3!G80</f>
        <v>12</v>
      </c>
      <c r="Y90" s="455" t="s">
        <v>205</v>
      </c>
      <c r="Z90" s="209">
        <f>ตาราง3!I80</f>
        <v>1036421.7998030944</v>
      </c>
      <c r="AA90" s="590">
        <f t="shared" si="5"/>
        <v>17.823115753366096</v>
      </c>
      <c r="AB90" s="590">
        <f t="shared" si="6"/>
        <v>-7.6923076923076925</v>
      </c>
      <c r="AC90" s="590">
        <f t="shared" si="4"/>
        <v>27.641708732813285</v>
      </c>
    </row>
    <row r="91" spans="1:29" ht="18.75">
      <c r="A91" s="79">
        <v>38</v>
      </c>
      <c r="B91" s="454" t="s">
        <v>345</v>
      </c>
      <c r="C91" s="206">
        <v>2448043.52</v>
      </c>
      <c r="D91" s="206">
        <v>67334069.209999993</v>
      </c>
      <c r="E91" s="206">
        <v>290808.69</v>
      </c>
      <c r="F91" s="206">
        <v>2372298.2400000002</v>
      </c>
      <c r="G91" s="206">
        <f t="shared" si="0"/>
        <v>72445219.659999982</v>
      </c>
      <c r="H91" s="207">
        <v>4860</v>
      </c>
      <c r="I91" s="454" t="s">
        <v>100</v>
      </c>
      <c r="J91" s="206">
        <f t="shared" si="1"/>
        <v>14906.423798353906</v>
      </c>
      <c r="K91" s="455">
        <v>17512452.600000001</v>
      </c>
      <c r="L91" s="455">
        <v>28478510.5</v>
      </c>
      <c r="M91" s="455">
        <v>4575129.6100000003</v>
      </c>
      <c r="N91" s="455">
        <v>18297501.73</v>
      </c>
      <c r="O91" s="455">
        <v>68863594.439999998</v>
      </c>
      <c r="P91" s="122">
        <v>80</v>
      </c>
      <c r="Q91" s="454" t="s">
        <v>100</v>
      </c>
      <c r="R91" s="208">
        <v>860794.93050000002</v>
      </c>
      <c r="S91" s="120">
        <f>ตาราง3!B81</f>
        <v>17439073.646008428</v>
      </c>
      <c r="T91" s="120">
        <f>ตาราง3!C81</f>
        <v>22850644.575082675</v>
      </c>
      <c r="U91" s="120">
        <f>ตาราง3!D81</f>
        <v>2802609.968476397</v>
      </c>
      <c r="V91" s="120">
        <f>ตาราง3!E81</f>
        <v>21775701.322230201</v>
      </c>
      <c r="W91" s="120">
        <f>ตาราง3!F81</f>
        <v>64868029.511797711</v>
      </c>
      <c r="X91" s="120">
        <f>ตาราง3!G81</f>
        <v>2833</v>
      </c>
      <c r="Y91" s="454" t="s">
        <v>100</v>
      </c>
      <c r="Z91" s="209">
        <f>ตาราง3!I81</f>
        <v>22897.292450334524</v>
      </c>
      <c r="AA91" s="590">
        <f t="shared" si="5"/>
        <v>-5.8021440220980232</v>
      </c>
      <c r="AB91" s="590">
        <f t="shared" si="6"/>
        <v>3441.25</v>
      </c>
      <c r="AC91" s="590">
        <f t="shared" si="4"/>
        <v>-97.339982888022533</v>
      </c>
    </row>
    <row r="92" spans="1:29" ht="18.75">
      <c r="A92" s="79">
        <v>39</v>
      </c>
      <c r="B92" s="454" t="s">
        <v>346</v>
      </c>
      <c r="C92" s="206">
        <v>1597032.94</v>
      </c>
      <c r="D92" s="206">
        <v>4554646.4400000004</v>
      </c>
      <c r="E92" s="206">
        <v>137526.96</v>
      </c>
      <c r="F92" s="206">
        <v>472121.36</v>
      </c>
      <c r="G92" s="206">
        <f t="shared" si="0"/>
        <v>6761327.7000000011</v>
      </c>
      <c r="H92" s="207">
        <v>70</v>
      </c>
      <c r="I92" s="454" t="s">
        <v>100</v>
      </c>
      <c r="J92" s="206">
        <f t="shared" si="1"/>
        <v>96590.395714285725</v>
      </c>
      <c r="K92" s="455">
        <v>37596564.986820005</v>
      </c>
      <c r="L92" s="455">
        <v>15280520.461304</v>
      </c>
      <c r="M92" s="455">
        <v>976628.67216000007</v>
      </c>
      <c r="N92" s="455">
        <v>30962.257319999997</v>
      </c>
      <c r="O92" s="455">
        <v>53884676.377604008</v>
      </c>
      <c r="P92" s="122">
        <v>1979</v>
      </c>
      <c r="Q92" s="454" t="s">
        <v>100</v>
      </c>
      <c r="R92" s="208">
        <v>27228.234652654879</v>
      </c>
      <c r="S92" s="120">
        <f>ตาราง3!B82</f>
        <v>41043544.003596872</v>
      </c>
      <c r="T92" s="120">
        <f>ตาราง3!C82</f>
        <v>13441247.523155659</v>
      </c>
      <c r="U92" s="120">
        <f>ตาราง3!D82</f>
        <v>655856.72867630457</v>
      </c>
      <c r="V92" s="120">
        <f>ตาราง3!E82</f>
        <v>40395.521338431645</v>
      </c>
      <c r="W92" s="120">
        <f>ตาราง3!F82</f>
        <v>55181043.776767269</v>
      </c>
      <c r="X92" s="120">
        <f>ตาราง3!G82</f>
        <v>120</v>
      </c>
      <c r="Y92" s="454" t="s">
        <v>100</v>
      </c>
      <c r="Z92" s="209">
        <f>ตาราง3!I82</f>
        <v>459842.03147306055</v>
      </c>
      <c r="AA92" s="590">
        <f t="shared" si="5"/>
        <v>2.4058182888188746</v>
      </c>
      <c r="AB92" s="590">
        <f t="shared" si="6"/>
        <v>-93.936331480545732</v>
      </c>
      <c r="AC92" s="590">
        <f t="shared" si="4"/>
        <v>1588.8426199464379</v>
      </c>
    </row>
    <row r="93" spans="1:29" ht="18.75">
      <c r="A93" s="79">
        <v>41</v>
      </c>
      <c r="B93" s="454" t="s">
        <v>347</v>
      </c>
      <c r="C93" s="206">
        <v>2794807.64</v>
      </c>
      <c r="D93" s="206">
        <v>7970631.2699999996</v>
      </c>
      <c r="E93" s="206">
        <v>240672.19</v>
      </c>
      <c r="F93" s="206">
        <v>826212.39</v>
      </c>
      <c r="G93" s="206">
        <f t="shared" si="0"/>
        <v>11832323.49</v>
      </c>
      <c r="H93" s="207">
        <v>100</v>
      </c>
      <c r="I93" s="454" t="s">
        <v>100</v>
      </c>
      <c r="J93" s="206">
        <f t="shared" si="1"/>
        <v>118323.2349</v>
      </c>
      <c r="K93" s="455">
        <v>46975973.956590004</v>
      </c>
      <c r="L93" s="455">
        <v>19092630.709348001</v>
      </c>
      <c r="M93" s="455">
        <v>1220273.2639200001</v>
      </c>
      <c r="N93" s="455">
        <v>38686.571340000002</v>
      </c>
      <c r="O93" s="455">
        <v>67327564.501197994</v>
      </c>
      <c r="P93" s="122">
        <v>42049</v>
      </c>
      <c r="Q93" s="454" t="s">
        <v>100</v>
      </c>
      <c r="R93" s="208">
        <v>1601.1692192727055</v>
      </c>
      <c r="S93" s="120">
        <f>ตาราง3!B83</f>
        <v>38649337.270053722</v>
      </c>
      <c r="T93" s="120">
        <f>ตาราง3!C83</f>
        <v>12657174.750971578</v>
      </c>
      <c r="U93" s="120">
        <f>ตาราง3!D83</f>
        <v>617598.41950352013</v>
      </c>
      <c r="V93" s="120">
        <f>ตาราง3!E83</f>
        <v>38039.115927023129</v>
      </c>
      <c r="W93" s="120">
        <f>ตาราง3!F83</f>
        <v>51962149.556455843</v>
      </c>
      <c r="X93" s="120">
        <f>ตาราง3!G83</f>
        <v>113</v>
      </c>
      <c r="Y93" s="454" t="s">
        <v>100</v>
      </c>
      <c r="Z93" s="209">
        <f>ตาราง3!I83</f>
        <v>459842.03147306055</v>
      </c>
      <c r="AA93" s="590">
        <f t="shared" si="5"/>
        <v>-22.821878466239106</v>
      </c>
      <c r="AB93" s="590">
        <f t="shared" si="6"/>
        <v>-99.731265904064301</v>
      </c>
      <c r="AC93" s="590">
        <f t="shared" si="4"/>
        <v>28619.140109496566</v>
      </c>
    </row>
    <row r="94" spans="1:29" ht="18.75">
      <c r="A94" s="79"/>
      <c r="B94" s="454" t="s">
        <v>348</v>
      </c>
      <c r="C94" s="206"/>
      <c r="D94" s="206"/>
      <c r="E94" s="206"/>
      <c r="F94" s="206"/>
      <c r="G94" s="206"/>
      <c r="H94" s="207"/>
      <c r="I94" s="454"/>
      <c r="J94" s="206"/>
      <c r="K94" s="455">
        <v>46975973.956590004</v>
      </c>
      <c r="L94" s="455">
        <v>19092630.709348001</v>
      </c>
      <c r="M94" s="455">
        <v>1220273.2639200001</v>
      </c>
      <c r="N94" s="455">
        <v>38686.571340000002</v>
      </c>
      <c r="O94" s="455">
        <v>67327564.501197994</v>
      </c>
      <c r="P94" s="455">
        <v>12326</v>
      </c>
      <c r="Q94" s="455" t="s">
        <v>100</v>
      </c>
      <c r="R94" s="591">
        <v>5462.2395344148945</v>
      </c>
      <c r="S94" s="120">
        <f>ตาราง3!B84</f>
        <v>51304430.00449609</v>
      </c>
      <c r="T94" s="120">
        <f>ตาราง3!C84</f>
        <v>16801559.403944574</v>
      </c>
      <c r="U94" s="120">
        <f>ตาราง3!D84</f>
        <v>819820.91084538063</v>
      </c>
      <c r="V94" s="120">
        <f>ตาราง3!E84</f>
        <v>50494.401673039552</v>
      </c>
      <c r="W94" s="120">
        <f>ตาราง3!F84</f>
        <v>68976304.720959082</v>
      </c>
      <c r="X94" s="120">
        <f>ตาราง3!G84</f>
        <v>150</v>
      </c>
      <c r="Y94" s="454" t="s">
        <v>100</v>
      </c>
      <c r="Z94" s="209">
        <f>ตาราง3!I84</f>
        <v>459842.03147306055</v>
      </c>
      <c r="AA94" s="590">
        <f t="shared" si="5"/>
        <v>2.4488338943728634</v>
      </c>
      <c r="AB94" s="590">
        <f t="shared" si="6"/>
        <v>-98.783060197955535</v>
      </c>
      <c r="AC94" s="590">
        <f t="shared" si="4"/>
        <v>8318.5621772136001</v>
      </c>
    </row>
    <row r="95" spans="1:29" ht="18.75">
      <c r="A95" s="79"/>
      <c r="B95" s="454" t="s">
        <v>218</v>
      </c>
      <c r="C95" s="206">
        <v>15181972.67</v>
      </c>
      <c r="D95" s="206">
        <v>33288893.940000001</v>
      </c>
      <c r="E95" s="206">
        <v>1782676.21</v>
      </c>
      <c r="F95" s="206">
        <v>4241447.88</v>
      </c>
      <c r="G95" s="206">
        <f t="shared" si="0"/>
        <v>54494990.700000003</v>
      </c>
      <c r="H95" s="207">
        <v>106239</v>
      </c>
      <c r="I95" s="454" t="s">
        <v>100</v>
      </c>
      <c r="J95" s="206">
        <f t="shared" si="1"/>
        <v>512.94713523282417</v>
      </c>
      <c r="K95" s="455">
        <v>19662606.024707224</v>
      </c>
      <c r="L95" s="455">
        <v>23320056.750946209</v>
      </c>
      <c r="M95" s="455">
        <v>4197878.4394631572</v>
      </c>
      <c r="N95" s="455">
        <v>5475268.6931744227</v>
      </c>
      <c r="O95" s="455">
        <v>52655809.908291012</v>
      </c>
      <c r="P95" s="122">
        <v>100</v>
      </c>
      <c r="Q95" s="454" t="s">
        <v>100</v>
      </c>
      <c r="R95" s="208">
        <v>526558.09908291011</v>
      </c>
      <c r="S95" s="120">
        <f>ตาราง3!B85</f>
        <v>19497077.210715462</v>
      </c>
      <c r="T95" s="120">
        <f>ตาราง3!C85</f>
        <v>18632141.878711544</v>
      </c>
      <c r="U95" s="120">
        <f>ตาราง3!D85</f>
        <v>2560596.3027400728</v>
      </c>
      <c r="V95" s="120">
        <f>ตาราง3!E85</f>
        <v>6488402.5449281083</v>
      </c>
      <c r="W95" s="120">
        <f>ตาราง3!F85</f>
        <v>47178217.937095195</v>
      </c>
      <c r="X95" s="120">
        <f>ตาราง3!G85</f>
        <v>45325</v>
      </c>
      <c r="Y95" s="454" t="s">
        <v>100</v>
      </c>
      <c r="Z95" s="209">
        <f>ตาราง3!I85</f>
        <v>1040.8873234880352</v>
      </c>
      <c r="AA95" s="590">
        <f t="shared" si="5"/>
        <v>-10.402635494043238</v>
      </c>
      <c r="AB95" s="590">
        <f t="shared" si="6"/>
        <v>45225</v>
      </c>
      <c r="AC95" s="590">
        <f t="shared" si="4"/>
        <v>-99.802322416975272</v>
      </c>
    </row>
    <row r="96" spans="1:29" ht="18.75">
      <c r="A96" s="79"/>
      <c r="B96" s="454" t="s">
        <v>349</v>
      </c>
      <c r="C96" s="206">
        <v>8174908.3600000003</v>
      </c>
      <c r="D96" s="206">
        <v>17924789.039999999</v>
      </c>
      <c r="E96" s="206">
        <v>959902.58</v>
      </c>
      <c r="F96" s="206">
        <v>2283856.5499999998</v>
      </c>
      <c r="G96" s="206">
        <f t="shared" si="0"/>
        <v>29343456.529999997</v>
      </c>
      <c r="H96" s="207">
        <v>51929</v>
      </c>
      <c r="I96" s="454" t="s">
        <v>100</v>
      </c>
      <c r="J96" s="206">
        <f t="shared" si="1"/>
        <v>565.06877717652947</v>
      </c>
      <c r="K96" s="455">
        <v>5762814.175292776</v>
      </c>
      <c r="L96" s="455">
        <v>6834757.9890537877</v>
      </c>
      <c r="M96" s="455">
        <v>1230335.0505368432</v>
      </c>
      <c r="N96" s="455">
        <v>1604718.9268255779</v>
      </c>
      <c r="O96" s="455">
        <v>15432626.141708985</v>
      </c>
      <c r="P96" s="122">
        <v>100</v>
      </c>
      <c r="Q96" s="454" t="s">
        <v>100</v>
      </c>
      <c r="R96" s="208">
        <v>154326.26141708985</v>
      </c>
      <c r="S96" s="120">
        <f>ตาราง3!B86</f>
        <v>5821807.8978449656</v>
      </c>
      <c r="T96" s="120">
        <f>ตาราง3!C86</f>
        <v>5563539.0664419644</v>
      </c>
      <c r="U96" s="120">
        <f>ตาราง3!D86</f>
        <v>764591.51376247418</v>
      </c>
      <c r="V96" s="120">
        <f>ตาราง3!E86</f>
        <v>1937430.5580376619</v>
      </c>
      <c r="W96" s="120">
        <f>ตาราง3!F86</f>
        <v>14087369.036087066</v>
      </c>
      <c r="X96" s="120">
        <f>ตาราง3!G86</f>
        <v>13534</v>
      </c>
      <c r="Y96" s="454" t="s">
        <v>100</v>
      </c>
      <c r="Z96" s="209">
        <f>ตาราง3!I86</f>
        <v>1040.887323488035</v>
      </c>
      <c r="AA96" s="590">
        <f t="shared" si="5"/>
        <v>-8.7169681509108816</v>
      </c>
      <c r="AB96" s="590">
        <f t="shared" si="6"/>
        <v>13434</v>
      </c>
      <c r="AC96" s="590">
        <f t="shared" si="4"/>
        <v>-99.325528063772055</v>
      </c>
    </row>
    <row r="97" spans="1:29" ht="18.75" hidden="1">
      <c r="A97" s="79"/>
      <c r="B97" s="454"/>
      <c r="C97" s="206"/>
      <c r="D97" s="206"/>
      <c r="E97" s="206"/>
      <c r="F97" s="206"/>
      <c r="G97" s="206"/>
      <c r="H97" s="207"/>
      <c r="I97" s="454"/>
      <c r="J97" s="206"/>
      <c r="K97" s="455"/>
      <c r="L97" s="455"/>
      <c r="M97" s="455"/>
      <c r="N97" s="455"/>
      <c r="O97" s="455"/>
      <c r="P97" s="122"/>
      <c r="Q97" s="454"/>
      <c r="R97" s="208"/>
      <c r="S97" s="120"/>
      <c r="T97" s="120"/>
      <c r="U97" s="120"/>
      <c r="V97" s="120"/>
      <c r="W97" s="120"/>
      <c r="X97" s="120">
        <f>ตาราง3!G87</f>
        <v>0</v>
      </c>
      <c r="Y97" s="454"/>
      <c r="Z97" s="209"/>
      <c r="AA97" s="590" t="e">
        <f t="shared" si="5"/>
        <v>#DIV/0!</v>
      </c>
      <c r="AB97" s="590" t="e">
        <f t="shared" si="6"/>
        <v>#DIV/0!</v>
      </c>
      <c r="AC97" s="590" t="e">
        <f t="shared" si="4"/>
        <v>#DIV/0!</v>
      </c>
    </row>
    <row r="98" spans="1:29" ht="18.75" hidden="1">
      <c r="A98" s="79"/>
      <c r="B98" s="454"/>
      <c r="C98" s="206"/>
      <c r="D98" s="206"/>
      <c r="E98" s="206"/>
      <c r="F98" s="206"/>
      <c r="G98" s="206"/>
      <c r="H98" s="207"/>
      <c r="I98" s="454"/>
      <c r="J98" s="206"/>
      <c r="K98" s="455"/>
      <c r="L98" s="455"/>
      <c r="M98" s="455"/>
      <c r="N98" s="455"/>
      <c r="O98" s="455"/>
      <c r="P98" s="122"/>
      <c r="Q98" s="454"/>
      <c r="R98" s="208"/>
      <c r="S98" s="120"/>
      <c r="T98" s="120"/>
      <c r="U98" s="120"/>
      <c r="V98" s="120"/>
      <c r="W98" s="120"/>
      <c r="X98" s="120">
        <f>ตาราง3!G88</f>
        <v>0</v>
      </c>
      <c r="Y98" s="454"/>
      <c r="Z98" s="209"/>
      <c r="AA98" s="590" t="e">
        <f t="shared" si="5"/>
        <v>#DIV/0!</v>
      </c>
      <c r="AB98" s="590" t="e">
        <f t="shared" si="6"/>
        <v>#DIV/0!</v>
      </c>
      <c r="AC98" s="590" t="e">
        <f t="shared" ref="AC98:AC108" si="7">+(Z98-R98)/R98*100</f>
        <v>#DIV/0!</v>
      </c>
    </row>
    <row r="99" spans="1:29" ht="18.75">
      <c r="A99" s="79"/>
      <c r="B99" s="592" t="s">
        <v>275</v>
      </c>
      <c r="C99" s="206"/>
      <c r="D99" s="206"/>
      <c r="E99" s="206"/>
      <c r="F99" s="206"/>
      <c r="G99" s="206"/>
      <c r="H99" s="207"/>
      <c r="I99" s="454"/>
      <c r="J99" s="454"/>
      <c r="K99" s="454"/>
      <c r="L99" s="454"/>
      <c r="M99" s="454"/>
      <c r="N99" s="454"/>
      <c r="O99" s="455"/>
      <c r="P99" s="122"/>
      <c r="Q99" s="454"/>
      <c r="R99" s="208"/>
      <c r="S99" s="120"/>
      <c r="T99" s="120"/>
      <c r="U99" s="120"/>
      <c r="V99" s="120"/>
      <c r="W99" s="120"/>
      <c r="X99" s="120"/>
      <c r="Y99" s="454"/>
      <c r="Z99" s="209"/>
      <c r="AA99" s="590"/>
      <c r="AB99" s="590"/>
      <c r="AC99" s="590"/>
    </row>
    <row r="100" spans="1:29" ht="18.75">
      <c r="A100" s="79">
        <v>43</v>
      </c>
      <c r="B100" s="454" t="s">
        <v>350</v>
      </c>
      <c r="C100" s="206">
        <v>3254245.64</v>
      </c>
      <c r="D100" s="206">
        <v>9003334.8300000001</v>
      </c>
      <c r="E100" s="206">
        <v>387419.9</v>
      </c>
      <c r="F100" s="206">
        <v>815206.24</v>
      </c>
      <c r="G100" s="206">
        <f>SUM(C100:F100)</f>
        <v>13460206.610000001</v>
      </c>
      <c r="H100" s="207">
        <v>492646</v>
      </c>
      <c r="I100" s="454" t="s">
        <v>180</v>
      </c>
      <c r="J100" s="206">
        <f>+G100/H100</f>
        <v>27.322269154727739</v>
      </c>
      <c r="K100" s="455">
        <v>5984641.0999999996</v>
      </c>
      <c r="L100" s="455">
        <v>38575125.030000001</v>
      </c>
      <c r="M100" s="455">
        <v>3451001.32</v>
      </c>
      <c r="N100" s="455">
        <v>9784653.4499999993</v>
      </c>
      <c r="O100" s="455">
        <v>57795420.900000006</v>
      </c>
      <c r="P100" s="122">
        <v>27138</v>
      </c>
      <c r="Q100" s="454" t="s">
        <v>235</v>
      </c>
      <c r="R100" s="208">
        <v>2129.6860822462968</v>
      </c>
      <c r="S100" s="120">
        <f>ตาราง3!B89</f>
        <v>5959564.8463213472</v>
      </c>
      <c r="T100" s="120">
        <f>ตาราง3!C89</f>
        <v>30951986.463614568</v>
      </c>
      <c r="U100" s="120">
        <f>ตาราง3!D89</f>
        <v>2113997.0940970136</v>
      </c>
      <c r="V100" s="120">
        <f>ตาราง3!E89</f>
        <v>11644632.923815511</v>
      </c>
      <c r="W100" s="120">
        <f>ตาราง3!F89</f>
        <v>50670181.327848434</v>
      </c>
      <c r="X100" s="120">
        <f>ตาราง3!G89</f>
        <v>13524</v>
      </c>
      <c r="Y100" s="454" t="s">
        <v>235</v>
      </c>
      <c r="Z100" s="209">
        <f>ตาราง3!I89</f>
        <v>3746.6859899325964</v>
      </c>
      <c r="AA100" s="590">
        <f t="shared" si="5"/>
        <v>-12.328380797641307</v>
      </c>
      <c r="AB100" s="590">
        <f t="shared" si="6"/>
        <v>-50.16581914658412</v>
      </c>
      <c r="AC100" s="590">
        <f t="shared" si="7"/>
        <v>75.926678638983319</v>
      </c>
    </row>
    <row r="101" spans="1:29" ht="18.75">
      <c r="A101" s="79">
        <v>44</v>
      </c>
      <c r="B101" s="454" t="s">
        <v>351</v>
      </c>
      <c r="C101" s="206">
        <v>5943665.4699999997</v>
      </c>
      <c r="D101" s="206">
        <v>11441362.039999999</v>
      </c>
      <c r="E101" s="206">
        <v>823994.78</v>
      </c>
      <c r="F101" s="206">
        <v>2057946.67</v>
      </c>
      <c r="G101" s="206">
        <f t="shared" si="0"/>
        <v>20266968.960000001</v>
      </c>
      <c r="H101" s="207">
        <v>2797</v>
      </c>
      <c r="I101" s="454" t="s">
        <v>196</v>
      </c>
      <c r="J101" s="206">
        <f t="shared" ref="J101:J108" si="8">+G101/H101</f>
        <v>7245.9667357883445</v>
      </c>
      <c r="K101" s="455">
        <v>3689001.2</v>
      </c>
      <c r="L101" s="455">
        <v>8451046.1899999995</v>
      </c>
      <c r="M101" s="455">
        <v>675128.81</v>
      </c>
      <c r="N101" s="455">
        <v>4175085.84</v>
      </c>
      <c r="O101" s="455">
        <v>16990262.039999999</v>
      </c>
      <c r="P101" s="122">
        <v>398567</v>
      </c>
      <c r="Q101" s="454" t="s">
        <v>222</v>
      </c>
      <c r="R101" s="208">
        <v>42.62837123996718</v>
      </c>
      <c r="S101" s="120">
        <f>ตาราง3!B90</f>
        <v>3673543.9105207603</v>
      </c>
      <c r="T101" s="120">
        <f>ตาราง3!C90</f>
        <v>6780967.4517667135</v>
      </c>
      <c r="U101" s="120">
        <f>ตาราง3!D90</f>
        <v>413567.02305786853</v>
      </c>
      <c r="V101" s="120">
        <f>ตาราง3!E90</f>
        <v>4968734.1795656485</v>
      </c>
      <c r="W101" s="120">
        <f>ตาราง3!F90</f>
        <v>15836812.564910989</v>
      </c>
      <c r="X101" s="120">
        <f>ตาราง3!G90</f>
        <v>393120</v>
      </c>
      <c r="Y101" s="454" t="s">
        <v>222</v>
      </c>
      <c r="Z101" s="209">
        <f>ตาราง3!I90</f>
        <v>40.284932246924576</v>
      </c>
      <c r="AA101" s="590">
        <f t="shared" si="5"/>
        <v>-6.7888857297989613</v>
      </c>
      <c r="AB101" s="590">
        <f t="shared" si="6"/>
        <v>-1.3666460093284192</v>
      </c>
      <c r="AC101" s="590">
        <f t="shared" si="7"/>
        <v>-5.497369298608012</v>
      </c>
    </row>
    <row r="102" spans="1:29" ht="18.75">
      <c r="A102" s="79">
        <v>45</v>
      </c>
      <c r="B102" s="454" t="s">
        <v>352</v>
      </c>
      <c r="C102" s="206">
        <v>900010.87</v>
      </c>
      <c r="D102" s="206">
        <v>3290770.42</v>
      </c>
      <c r="E102" s="206">
        <v>54762.74</v>
      </c>
      <c r="F102" s="206">
        <v>344630.76</v>
      </c>
      <c r="G102" s="206">
        <f t="shared" si="0"/>
        <v>4590174.79</v>
      </c>
      <c r="H102" s="207">
        <v>1410</v>
      </c>
      <c r="I102" s="454" t="s">
        <v>61</v>
      </c>
      <c r="J102" s="206">
        <f t="shared" si="8"/>
        <v>3255.4431134751771</v>
      </c>
      <c r="K102" s="455">
        <v>5775210.3700000001</v>
      </c>
      <c r="L102" s="455">
        <v>33405746.329999998</v>
      </c>
      <c r="M102" s="455">
        <v>1241576.25</v>
      </c>
      <c r="N102" s="455">
        <v>5846668.1199999992</v>
      </c>
      <c r="O102" s="455">
        <v>46269201.069999993</v>
      </c>
      <c r="P102" s="122">
        <v>2258</v>
      </c>
      <c r="Q102" s="454" t="s">
        <v>227</v>
      </c>
      <c r="R102" s="208">
        <v>20491.231651904338</v>
      </c>
      <c r="S102" s="120">
        <f>ตาราง3!B91</f>
        <v>5751011.6523382664</v>
      </c>
      <c r="T102" s="120">
        <f>ตาราง3!C91</f>
        <v>26804169.977646917</v>
      </c>
      <c r="U102" s="120">
        <f>ตาราง3!D91</f>
        <v>760558.55713201151</v>
      </c>
      <c r="V102" s="120">
        <f>ตาราง3!E91</f>
        <v>6958070.0463923467</v>
      </c>
      <c r="W102" s="120">
        <f>ตาราง3!F91</f>
        <v>40273810.233509541</v>
      </c>
      <c r="X102" s="120">
        <f>ตาราง3!G91</f>
        <v>2156</v>
      </c>
      <c r="Y102" s="454" t="s">
        <v>227</v>
      </c>
      <c r="Z102" s="209">
        <f>ตาราง3!I91</f>
        <v>18679.87487639589</v>
      </c>
      <c r="AA102" s="590">
        <f t="shared" si="5"/>
        <v>-12.957627747710868</v>
      </c>
      <c r="AB102" s="590">
        <f t="shared" si="6"/>
        <v>-4.5172719220549151</v>
      </c>
      <c r="AC102" s="590">
        <f t="shared" si="7"/>
        <v>-8.8396676504318883</v>
      </c>
    </row>
    <row r="103" spans="1:29" ht="18.75">
      <c r="A103" s="79">
        <v>46</v>
      </c>
      <c r="B103" s="454" t="s">
        <v>353</v>
      </c>
      <c r="C103" s="206">
        <v>1100013.28</v>
      </c>
      <c r="D103" s="206">
        <v>4022052.73</v>
      </c>
      <c r="E103" s="206">
        <v>66932.23</v>
      </c>
      <c r="F103" s="206">
        <v>421215.37</v>
      </c>
      <c r="G103" s="206">
        <f t="shared" si="0"/>
        <v>5610213.6100000003</v>
      </c>
      <c r="H103" s="207">
        <v>74132</v>
      </c>
      <c r="I103" s="454" t="s">
        <v>354</v>
      </c>
      <c r="J103" s="206">
        <f t="shared" si="8"/>
        <v>75.678702989262405</v>
      </c>
      <c r="K103" s="455">
        <v>549029.16636000003</v>
      </c>
      <c r="L103" s="455">
        <v>1032157.3794</v>
      </c>
      <c r="M103" s="455">
        <v>140149.14990000002</v>
      </c>
      <c r="N103" s="455">
        <v>614098.18530000001</v>
      </c>
      <c r="O103" s="455">
        <v>2335433.8809600002</v>
      </c>
      <c r="P103" s="122">
        <v>1442</v>
      </c>
      <c r="Q103" s="454" t="s">
        <v>230</v>
      </c>
      <c r="R103" s="208">
        <v>1619.5796677947296</v>
      </c>
      <c r="S103" s="120">
        <f>ตาราง3!B92</f>
        <v>190505.76461090564</v>
      </c>
      <c r="T103" s="120">
        <f>ตาราง3!C92</f>
        <v>288578.1020850662</v>
      </c>
      <c r="U103" s="120">
        <f>ตาราง3!D92</f>
        <v>29914.792510765888</v>
      </c>
      <c r="V103" s="120">
        <f>ตาราง3!E92</f>
        <v>254656.30584309626</v>
      </c>
      <c r="W103" s="120">
        <f>ตาราง3!F92</f>
        <v>763654.96504983399</v>
      </c>
      <c r="X103" s="120">
        <f>ตาราง3!G92</f>
        <v>1433</v>
      </c>
      <c r="Y103" s="454" t="s">
        <v>230</v>
      </c>
      <c r="Z103" s="209">
        <f>ตาราง3!I92</f>
        <v>532.90646549185908</v>
      </c>
      <c r="AA103" s="590">
        <f t="shared" si="5"/>
        <v>-67.301366513706355</v>
      </c>
      <c r="AB103" s="590">
        <f t="shared" si="6"/>
        <v>-0.62413314840499301</v>
      </c>
      <c r="AC103" s="590">
        <f t="shared" si="7"/>
        <v>-67.096001753499337</v>
      </c>
    </row>
    <row r="104" spans="1:29" ht="18.75">
      <c r="A104" s="79">
        <v>47</v>
      </c>
      <c r="B104" s="454" t="s">
        <v>355</v>
      </c>
      <c r="C104" s="206">
        <v>6346113.8499999996</v>
      </c>
      <c r="D104" s="206">
        <v>31183781.02</v>
      </c>
      <c r="E104" s="206">
        <v>2810717.36</v>
      </c>
      <c r="F104" s="206">
        <v>4333934.5999999996</v>
      </c>
      <c r="G104" s="206">
        <f t="shared" si="0"/>
        <v>44674546.829999998</v>
      </c>
      <c r="H104" s="207">
        <v>21861</v>
      </c>
      <c r="I104" s="454" t="s">
        <v>356</v>
      </c>
      <c r="J104" s="206">
        <f t="shared" si="8"/>
        <v>2043.5728845889939</v>
      </c>
      <c r="K104" s="593">
        <v>3429443.0536400001</v>
      </c>
      <c r="L104" s="593">
        <v>6447243.9206000008</v>
      </c>
      <c r="M104" s="593">
        <v>875424.40010000009</v>
      </c>
      <c r="N104" s="593">
        <v>3835888.6646999996</v>
      </c>
      <c r="O104" s="455">
        <v>14588000.039040001</v>
      </c>
      <c r="P104" s="122">
        <v>4249</v>
      </c>
      <c r="Q104" s="454" t="s">
        <v>303</v>
      </c>
      <c r="R104" s="208">
        <v>3433.278427639445</v>
      </c>
      <c r="S104" s="120">
        <f>ตาราง3!B93</f>
        <v>3771296.2529533636</v>
      </c>
      <c r="T104" s="120">
        <f>ตาราง3!C93</f>
        <v>5712758.9671661947</v>
      </c>
      <c r="U104" s="120">
        <f>ตาราง3!D93</f>
        <v>592200.16325569199</v>
      </c>
      <c r="V104" s="120">
        <f>ตาราง3!E93</f>
        <v>5041235.2296978049</v>
      </c>
      <c r="W104" s="120">
        <f>ตาราง3!F93</f>
        <v>15117490.613073055</v>
      </c>
      <c r="X104" s="120">
        <f>ตาราง3!G93</f>
        <v>28368</v>
      </c>
      <c r="Y104" s="454" t="s">
        <v>303</v>
      </c>
      <c r="Z104" s="209">
        <f>ตาราง3!I93</f>
        <v>532.90646549185897</v>
      </c>
      <c r="AA104" s="590">
        <f t="shared" si="5"/>
        <v>3.6296310160134744</v>
      </c>
      <c r="AB104" s="590">
        <f t="shared" si="6"/>
        <v>567.63944457519415</v>
      </c>
      <c r="AC104" s="590">
        <f t="shared" si="7"/>
        <v>-84.478204237625448</v>
      </c>
    </row>
    <row r="105" spans="1:29" ht="18.75">
      <c r="A105" s="79">
        <v>48</v>
      </c>
      <c r="B105" s="454" t="s">
        <v>357</v>
      </c>
      <c r="C105" s="206">
        <v>392100.83</v>
      </c>
      <c r="D105" s="206">
        <v>970105.7</v>
      </c>
      <c r="E105" s="206">
        <v>48127.49</v>
      </c>
      <c r="F105" s="206">
        <v>126676.35</v>
      </c>
      <c r="G105" s="206">
        <f t="shared" si="0"/>
        <v>1537010.37</v>
      </c>
      <c r="H105" s="207">
        <v>1568</v>
      </c>
      <c r="I105" s="454" t="s">
        <v>196</v>
      </c>
      <c r="J105" s="206">
        <f t="shared" si="8"/>
        <v>980.23620535714292</v>
      </c>
      <c r="K105" s="593">
        <v>6175313.5490000537</v>
      </c>
      <c r="L105" s="593">
        <v>47594233.019999996</v>
      </c>
      <c r="M105" s="593">
        <v>1127146.5899999999</v>
      </c>
      <c r="N105" s="593">
        <v>6855875.5099999951</v>
      </c>
      <c r="O105" s="455">
        <v>41485619.829999998</v>
      </c>
      <c r="P105" s="122">
        <v>2418</v>
      </c>
      <c r="Q105" s="454" t="s">
        <v>235</v>
      </c>
      <c r="R105" s="208">
        <v>17156.997448304384</v>
      </c>
      <c r="S105" s="120">
        <f>ตาราง3!B94</f>
        <v>6149438.3584059263</v>
      </c>
      <c r="T105" s="120">
        <f>ตาราง3!C94</f>
        <v>38188756.485831089</v>
      </c>
      <c r="U105" s="120">
        <f>ตาราง3!D94</f>
        <v>690461.80946733395</v>
      </c>
      <c r="V105" s="120">
        <f>ตาราง3!E94</f>
        <v>8159119.1852917802</v>
      </c>
      <c r="W105" s="120">
        <f>ตาราง3!F94</f>
        <v>53187775.838996127</v>
      </c>
      <c r="X105" s="120">
        <f>ตาราง3!G94</f>
        <v>4241</v>
      </c>
      <c r="Y105" s="454" t="s">
        <v>235</v>
      </c>
      <c r="Z105" s="209">
        <f>ตาราง3!I94</f>
        <v>12541.328893892036</v>
      </c>
      <c r="AA105" s="590">
        <f t="shared" si="5"/>
        <v>28.207740554315659</v>
      </c>
      <c r="AB105" s="590">
        <f t="shared" si="6"/>
        <v>75.392886683209255</v>
      </c>
      <c r="AC105" s="590">
        <f t="shared" si="7"/>
        <v>-26.902542640807535</v>
      </c>
    </row>
    <row r="106" spans="1:29" ht="18.75">
      <c r="A106" s="79">
        <v>49</v>
      </c>
      <c r="B106" s="454" t="s">
        <v>358</v>
      </c>
      <c r="C106" s="206">
        <v>2806496.63</v>
      </c>
      <c r="D106" s="206">
        <v>13380848.25</v>
      </c>
      <c r="E106" s="206">
        <v>248559.95</v>
      </c>
      <c r="F106" s="206">
        <v>1331222.9099999999</v>
      </c>
      <c r="G106" s="206">
        <f t="shared" si="0"/>
        <v>17767127.739999998</v>
      </c>
      <c r="H106" s="207">
        <v>84665</v>
      </c>
      <c r="I106" s="454" t="s">
        <v>196</v>
      </c>
      <c r="J106" s="206">
        <f t="shared" si="8"/>
        <v>209.85209637984997</v>
      </c>
      <c r="K106" s="455">
        <v>2521550.09</v>
      </c>
      <c r="L106" s="455">
        <v>10724682.449999999</v>
      </c>
      <c r="M106" s="455">
        <v>621045</v>
      </c>
      <c r="N106" s="455">
        <v>5627643.21</v>
      </c>
      <c r="O106" s="455">
        <v>39761869.589000046</v>
      </c>
      <c r="P106" s="122">
        <v>62940</v>
      </c>
      <c r="Q106" s="454" t="s">
        <v>235</v>
      </c>
      <c r="R106" s="208">
        <v>631.74244659993724</v>
      </c>
      <c r="S106" s="120">
        <f>ตาราง3!B95</f>
        <v>2510984.5391735239</v>
      </c>
      <c r="T106" s="120">
        <f>ตาราง3!C95</f>
        <v>8605292.2903245538</v>
      </c>
      <c r="U106" s="120">
        <f>ตาราง3!D95</f>
        <v>380436.63376619038</v>
      </c>
      <c r="V106" s="120">
        <f>ตาราง3!E95</f>
        <v>6697410.362208874</v>
      </c>
      <c r="W106" s="120">
        <f>ตาราง3!F95</f>
        <v>18194123.825473145</v>
      </c>
      <c r="X106" s="120">
        <f>ตาราง3!G95</f>
        <v>68560</v>
      </c>
      <c r="Y106" s="454" t="s">
        <v>235</v>
      </c>
      <c r="Z106" s="209">
        <f>ตาราง3!I95</f>
        <v>265.37520165509255</v>
      </c>
      <c r="AA106" s="590">
        <f t="shared" si="5"/>
        <v>-54.242282836452759</v>
      </c>
      <c r="AB106" s="590">
        <f t="shared" si="6"/>
        <v>8.9291388624086441</v>
      </c>
      <c r="AC106" s="590">
        <f t="shared" si="7"/>
        <v>-57.993134214211452</v>
      </c>
    </row>
    <row r="107" spans="1:29" ht="18.75">
      <c r="A107" s="79">
        <v>50</v>
      </c>
      <c r="B107" s="454" t="s">
        <v>359</v>
      </c>
      <c r="C107" s="206">
        <v>171869.14</v>
      </c>
      <c r="D107" s="206">
        <v>9840165.3300000001</v>
      </c>
      <c r="E107" s="206">
        <v>12000</v>
      </c>
      <c r="F107" s="206">
        <v>879026.34</v>
      </c>
      <c r="G107" s="206">
        <f t="shared" si="0"/>
        <v>10903060.810000001</v>
      </c>
      <c r="H107" s="207">
        <v>228769</v>
      </c>
      <c r="I107" s="454" t="s">
        <v>360</v>
      </c>
      <c r="J107" s="206">
        <f t="shared" si="8"/>
        <v>47.659695194716072</v>
      </c>
      <c r="K107" s="455">
        <v>3709841.63</v>
      </c>
      <c r="L107" s="455">
        <v>8254764.3399999999</v>
      </c>
      <c r="M107" s="455">
        <v>791024.5</v>
      </c>
      <c r="N107" s="455">
        <v>413235.82</v>
      </c>
      <c r="O107" s="455">
        <v>10260274.370000001</v>
      </c>
      <c r="P107" s="122">
        <v>220450</v>
      </c>
      <c r="Q107" s="454" t="s">
        <v>235</v>
      </c>
      <c r="R107" s="208">
        <v>46.542410387843056</v>
      </c>
      <c r="S107" s="120">
        <f>ตาราง3!B96</f>
        <v>3694297.0170036573</v>
      </c>
      <c r="T107" s="120">
        <f>ตาราง3!C96</f>
        <v>12673556.210447207</v>
      </c>
      <c r="U107" s="120">
        <f>ตาราง3!D96</f>
        <v>237400.75986119773</v>
      </c>
      <c r="V107" s="120">
        <f>ตาราง3!E96</f>
        <v>5018360.733391514</v>
      </c>
      <c r="W107" s="120">
        <f>ตาราง3!F96</f>
        <v>21623614.720703576</v>
      </c>
      <c r="X107" s="120">
        <f>ตาราง3!G96</f>
        <v>217730</v>
      </c>
      <c r="Y107" s="454" t="s">
        <v>235</v>
      </c>
      <c r="Z107" s="209">
        <f>ตาราง3!I96</f>
        <v>99.313896664233567</v>
      </c>
      <c r="AA107" s="590">
        <f t="shared" si="5"/>
        <v>110.7508429202325</v>
      </c>
      <c r="AB107" s="590">
        <f t="shared" si="6"/>
        <v>-1.2338398729870721</v>
      </c>
      <c r="AC107" s="590">
        <f t="shared" si="7"/>
        <v>113.38365554478136</v>
      </c>
    </row>
    <row r="108" spans="1:29" ht="18.75">
      <c r="A108" s="79">
        <v>51</v>
      </c>
      <c r="B108" s="594" t="s">
        <v>361</v>
      </c>
      <c r="C108" s="211">
        <v>44353.33</v>
      </c>
      <c r="D108" s="211">
        <v>4281123.37</v>
      </c>
      <c r="E108" s="211"/>
      <c r="F108" s="211">
        <v>3825986.47</v>
      </c>
      <c r="G108" s="211">
        <f t="shared" si="0"/>
        <v>8151463.1699999999</v>
      </c>
      <c r="H108" s="212">
        <v>2787</v>
      </c>
      <c r="I108" s="594" t="s">
        <v>196</v>
      </c>
      <c r="J108" s="211">
        <f t="shared" si="8"/>
        <v>2924.8163509149622</v>
      </c>
      <c r="K108" s="595">
        <v>801249.71</v>
      </c>
      <c r="L108" s="595">
        <v>15794915.65</v>
      </c>
      <c r="M108" s="595">
        <v>387545.63</v>
      </c>
      <c r="N108" s="595">
        <v>4216785.62</v>
      </c>
      <c r="O108" s="595">
        <v>24109088.530000001</v>
      </c>
      <c r="P108" s="124">
        <v>3152</v>
      </c>
      <c r="Q108" s="594" t="s">
        <v>240</v>
      </c>
      <c r="R108" s="213">
        <v>7648.8225031725888</v>
      </c>
      <c r="S108" s="120">
        <f>ตาราง3!B97</f>
        <v>797892.39238442783</v>
      </c>
      <c r="T108" s="120">
        <f>ตาราง3!C97</f>
        <v>6623474.4258976234</v>
      </c>
      <c r="U108" s="120">
        <f>ตาราง3!D97</f>
        <v>484561.82403301517</v>
      </c>
      <c r="V108" s="120">
        <f>ตาราง3!E97</f>
        <v>491788.43782882276</v>
      </c>
      <c r="W108" s="120">
        <f>ตาราง3!F97</f>
        <v>8397717.0801438894</v>
      </c>
      <c r="X108" s="120">
        <f>ตาราง3!G97</f>
        <v>1059</v>
      </c>
      <c r="Y108" s="594" t="s">
        <v>240</v>
      </c>
      <c r="Z108" s="209">
        <f>ตาราง3!I97</f>
        <v>7929.855599758158</v>
      </c>
      <c r="AA108" s="590">
        <f t="shared" si="5"/>
        <v>-65.167836728069418</v>
      </c>
      <c r="AB108" s="590">
        <f t="shared" si="6"/>
        <v>-66.402284263959388</v>
      </c>
      <c r="AC108" s="590">
        <f t="shared" si="7"/>
        <v>3.6742007867093514</v>
      </c>
    </row>
    <row r="109" spans="1:29">
      <c r="B109" s="596"/>
      <c r="C109" s="134"/>
      <c r="D109" s="133"/>
      <c r="E109" s="134"/>
      <c r="F109" s="133"/>
      <c r="G109" s="134"/>
      <c r="H109" s="83"/>
      <c r="I109" s="92"/>
      <c r="J109" s="98"/>
      <c r="K109" s="79"/>
      <c r="L109" s="129"/>
      <c r="M109" s="79"/>
      <c r="N109" s="129"/>
      <c r="O109" s="88"/>
      <c r="P109" s="597"/>
      <c r="Q109" s="519"/>
      <c r="R109" s="598"/>
      <c r="S109" s="599"/>
      <c r="T109" s="600"/>
      <c r="U109" s="600"/>
      <c r="V109" s="600"/>
      <c r="W109" s="600"/>
      <c r="X109" s="600"/>
      <c r="Y109" s="449"/>
      <c r="Z109" s="600"/>
      <c r="AA109" s="601"/>
      <c r="AB109" s="601"/>
      <c r="AC109" s="601"/>
    </row>
    <row r="110" spans="1:29" ht="30" customHeight="1" thickBot="1">
      <c r="B110" s="214" t="s">
        <v>7</v>
      </c>
      <c r="C110" s="215">
        <f>SUM(C11:C108)</f>
        <v>242256542.77000001</v>
      </c>
      <c r="D110" s="215">
        <f>SUM(D11:D108)</f>
        <v>833695639.91200018</v>
      </c>
      <c r="E110" s="215">
        <f>SUM(E11:E108)</f>
        <v>30824827.299999993</v>
      </c>
      <c r="F110" s="215">
        <f>SUM(F11:F108)</f>
        <v>101316535.59999999</v>
      </c>
      <c r="G110" s="215">
        <f>SUM(G11:G108)</f>
        <v>1208093545.5819998</v>
      </c>
      <c r="H110" s="602"/>
      <c r="I110" s="602"/>
      <c r="J110" s="602"/>
      <c r="K110" s="603">
        <f>SUM(K11:K108)</f>
        <v>313032994.19</v>
      </c>
      <c r="L110" s="603">
        <f>SUM(L11:L108)</f>
        <v>1349651769.6599996</v>
      </c>
      <c r="M110" s="603">
        <f>SUM(M11:M108)</f>
        <v>74112576.090000004</v>
      </c>
      <c r="N110" s="603">
        <f>SUM(N11:N108)</f>
        <v>141214694.16</v>
      </c>
      <c r="O110" s="603">
        <f>SUM(O11:O108)</f>
        <v>1878012034.0999997</v>
      </c>
      <c r="P110" s="604"/>
      <c r="Q110" s="49"/>
      <c r="R110" s="49"/>
      <c r="S110" s="605">
        <f>SUM(S11:S108)</f>
        <v>311721354.17027706</v>
      </c>
      <c r="T110" s="606">
        <f>SUM(T11:T108)</f>
        <v>1082936303.4553108</v>
      </c>
      <c r="U110" s="606">
        <f>SUM(U11:U108)</f>
        <v>45399510.452928454</v>
      </c>
      <c r="V110" s="606">
        <f>SUM(V11:V108)</f>
        <v>168058407.52470249</v>
      </c>
      <c r="W110" s="607">
        <v>1608115575.5916593</v>
      </c>
      <c r="X110" s="115"/>
      <c r="Y110" s="49"/>
      <c r="Z110" s="49"/>
      <c r="AA110" s="49"/>
      <c r="AB110" s="49"/>
      <c r="AC110" s="49"/>
    </row>
    <row r="111" spans="1:29" ht="21.75" thickTop="1"/>
    <row r="113" spans="2:7">
      <c r="G113" s="205" t="s">
        <v>362</v>
      </c>
    </row>
    <row r="115" spans="2:7">
      <c r="B115" s="49" t="s">
        <v>363</v>
      </c>
    </row>
  </sheetData>
  <pageMargins left="0.70866141732283472" right="0.51181102362204722" top="0.94488188976377963" bottom="0.74803149606299213" header="0.31496062992125984" footer="0.31496062992125984"/>
  <pageSetup paperSize="9" scale="39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2220F-2E21-4B1D-9785-42D25B857D74}">
  <sheetPr>
    <pageSetUpPr fitToPage="1"/>
  </sheetPr>
  <dimension ref="A1:T51"/>
  <sheetViews>
    <sheetView topLeftCell="G1" workbookViewId="0">
      <selection sqref="A1:T11"/>
    </sheetView>
  </sheetViews>
  <sheetFormatPr defaultRowHeight="13.5"/>
  <cols>
    <col min="1" max="1" width="47.28515625" style="205" customWidth="1"/>
    <col min="2" max="2" width="15.85546875" style="205" customWidth="1"/>
    <col min="3" max="3" width="16.42578125" style="205" customWidth="1"/>
    <col min="4" max="4" width="15.28515625" style="205" customWidth="1"/>
    <col min="5" max="5" width="14.7109375" style="205" customWidth="1"/>
    <col min="6" max="6" width="16.140625" style="205" customWidth="1"/>
    <col min="7" max="7" width="10.7109375" style="205" customWidth="1"/>
    <col min="8" max="8" width="10.28515625" style="205" customWidth="1"/>
    <col min="9" max="9" width="14.140625" style="205" customWidth="1"/>
    <col min="10" max="10" width="15.5703125" style="205" customWidth="1"/>
    <col min="11" max="11" width="16.42578125" style="205" customWidth="1"/>
    <col min="12" max="12" width="15" style="205" customWidth="1"/>
    <col min="13" max="13" width="15.7109375" style="205" customWidth="1"/>
    <col min="14" max="14" width="16.140625" style="205" customWidth="1"/>
    <col min="15" max="15" width="11" style="205" bestFit="1" customWidth="1"/>
    <col min="16" max="16" width="9.85546875" style="205" customWidth="1"/>
    <col min="17" max="17" width="14.42578125" style="205" customWidth="1"/>
    <col min="18" max="18" width="10.5703125" style="205" customWidth="1"/>
    <col min="19" max="19" width="10.42578125" style="205" customWidth="1"/>
    <col min="20" max="20" width="14" style="205" customWidth="1"/>
    <col min="21" max="256" width="9.140625" style="205"/>
    <col min="257" max="257" width="47.28515625" style="205" customWidth="1"/>
    <col min="258" max="258" width="15.85546875" style="205" customWidth="1"/>
    <col min="259" max="259" width="16.42578125" style="205" customWidth="1"/>
    <col min="260" max="260" width="15.28515625" style="205" customWidth="1"/>
    <col min="261" max="261" width="14.7109375" style="205" customWidth="1"/>
    <col min="262" max="262" width="16.140625" style="205" customWidth="1"/>
    <col min="263" max="263" width="10.7109375" style="205" customWidth="1"/>
    <col min="264" max="264" width="10.28515625" style="205" customWidth="1"/>
    <col min="265" max="265" width="14.140625" style="205" customWidth="1"/>
    <col min="266" max="266" width="15.5703125" style="205" customWidth="1"/>
    <col min="267" max="267" width="16.42578125" style="205" customWidth="1"/>
    <col min="268" max="268" width="15" style="205" customWidth="1"/>
    <col min="269" max="269" width="15.7109375" style="205" customWidth="1"/>
    <col min="270" max="270" width="16.140625" style="205" customWidth="1"/>
    <col min="271" max="271" width="8.85546875" style="205" customWidth="1"/>
    <col min="272" max="272" width="9.85546875" style="205" customWidth="1"/>
    <col min="273" max="273" width="14.42578125" style="205" customWidth="1"/>
    <col min="274" max="274" width="10.5703125" style="205" customWidth="1"/>
    <col min="275" max="275" width="10.42578125" style="205" customWidth="1"/>
    <col min="276" max="276" width="14" style="205" customWidth="1"/>
    <col min="277" max="512" width="9.140625" style="205"/>
    <col min="513" max="513" width="47.28515625" style="205" customWidth="1"/>
    <col min="514" max="514" width="15.85546875" style="205" customWidth="1"/>
    <col min="515" max="515" width="16.42578125" style="205" customWidth="1"/>
    <col min="516" max="516" width="15.28515625" style="205" customWidth="1"/>
    <col min="517" max="517" width="14.7109375" style="205" customWidth="1"/>
    <col min="518" max="518" width="16.140625" style="205" customWidth="1"/>
    <col min="519" max="519" width="10.7109375" style="205" customWidth="1"/>
    <col min="520" max="520" width="10.28515625" style="205" customWidth="1"/>
    <col min="521" max="521" width="14.140625" style="205" customWidth="1"/>
    <col min="522" max="522" width="15.5703125" style="205" customWidth="1"/>
    <col min="523" max="523" width="16.42578125" style="205" customWidth="1"/>
    <col min="524" max="524" width="15" style="205" customWidth="1"/>
    <col min="525" max="525" width="15.7109375" style="205" customWidth="1"/>
    <col min="526" max="526" width="16.140625" style="205" customWidth="1"/>
    <col min="527" max="527" width="8.85546875" style="205" customWidth="1"/>
    <col min="528" max="528" width="9.85546875" style="205" customWidth="1"/>
    <col min="529" max="529" width="14.42578125" style="205" customWidth="1"/>
    <col min="530" max="530" width="10.5703125" style="205" customWidth="1"/>
    <col min="531" max="531" width="10.42578125" style="205" customWidth="1"/>
    <col min="532" max="532" width="14" style="205" customWidth="1"/>
    <col min="533" max="768" width="9.140625" style="205"/>
    <col min="769" max="769" width="47.28515625" style="205" customWidth="1"/>
    <col min="770" max="770" width="15.85546875" style="205" customWidth="1"/>
    <col min="771" max="771" width="16.42578125" style="205" customWidth="1"/>
    <col min="772" max="772" width="15.28515625" style="205" customWidth="1"/>
    <col min="773" max="773" width="14.7109375" style="205" customWidth="1"/>
    <col min="774" max="774" width="16.140625" style="205" customWidth="1"/>
    <col min="775" max="775" width="10.7109375" style="205" customWidth="1"/>
    <col min="776" max="776" width="10.28515625" style="205" customWidth="1"/>
    <col min="777" max="777" width="14.140625" style="205" customWidth="1"/>
    <col min="778" max="778" width="15.5703125" style="205" customWidth="1"/>
    <col min="779" max="779" width="16.42578125" style="205" customWidth="1"/>
    <col min="780" max="780" width="15" style="205" customWidth="1"/>
    <col min="781" max="781" width="15.7109375" style="205" customWidth="1"/>
    <col min="782" max="782" width="16.140625" style="205" customWidth="1"/>
    <col min="783" max="783" width="8.85546875" style="205" customWidth="1"/>
    <col min="784" max="784" width="9.85546875" style="205" customWidth="1"/>
    <col min="785" max="785" width="14.42578125" style="205" customWidth="1"/>
    <col min="786" max="786" width="10.5703125" style="205" customWidth="1"/>
    <col min="787" max="787" width="10.42578125" style="205" customWidth="1"/>
    <col min="788" max="788" width="14" style="205" customWidth="1"/>
    <col min="789" max="1024" width="9.140625" style="205"/>
    <col min="1025" max="1025" width="47.28515625" style="205" customWidth="1"/>
    <col min="1026" max="1026" width="15.85546875" style="205" customWidth="1"/>
    <col min="1027" max="1027" width="16.42578125" style="205" customWidth="1"/>
    <col min="1028" max="1028" width="15.28515625" style="205" customWidth="1"/>
    <col min="1029" max="1029" width="14.7109375" style="205" customWidth="1"/>
    <col min="1030" max="1030" width="16.140625" style="205" customWidth="1"/>
    <col min="1031" max="1031" width="10.7109375" style="205" customWidth="1"/>
    <col min="1032" max="1032" width="10.28515625" style="205" customWidth="1"/>
    <col min="1033" max="1033" width="14.140625" style="205" customWidth="1"/>
    <col min="1034" max="1034" width="15.5703125" style="205" customWidth="1"/>
    <col min="1035" max="1035" width="16.42578125" style="205" customWidth="1"/>
    <col min="1036" max="1036" width="15" style="205" customWidth="1"/>
    <col min="1037" max="1037" width="15.7109375" style="205" customWidth="1"/>
    <col min="1038" max="1038" width="16.140625" style="205" customWidth="1"/>
    <col min="1039" max="1039" width="8.85546875" style="205" customWidth="1"/>
    <col min="1040" max="1040" width="9.85546875" style="205" customWidth="1"/>
    <col min="1041" max="1041" width="14.42578125" style="205" customWidth="1"/>
    <col min="1042" max="1042" width="10.5703125" style="205" customWidth="1"/>
    <col min="1043" max="1043" width="10.42578125" style="205" customWidth="1"/>
    <col min="1044" max="1044" width="14" style="205" customWidth="1"/>
    <col min="1045" max="1280" width="9.140625" style="205"/>
    <col min="1281" max="1281" width="47.28515625" style="205" customWidth="1"/>
    <col min="1282" max="1282" width="15.85546875" style="205" customWidth="1"/>
    <col min="1283" max="1283" width="16.42578125" style="205" customWidth="1"/>
    <col min="1284" max="1284" width="15.28515625" style="205" customWidth="1"/>
    <col min="1285" max="1285" width="14.7109375" style="205" customWidth="1"/>
    <col min="1286" max="1286" width="16.140625" style="205" customWidth="1"/>
    <col min="1287" max="1287" width="10.7109375" style="205" customWidth="1"/>
    <col min="1288" max="1288" width="10.28515625" style="205" customWidth="1"/>
    <col min="1289" max="1289" width="14.140625" style="205" customWidth="1"/>
    <col min="1290" max="1290" width="15.5703125" style="205" customWidth="1"/>
    <col min="1291" max="1291" width="16.42578125" style="205" customWidth="1"/>
    <col min="1292" max="1292" width="15" style="205" customWidth="1"/>
    <col min="1293" max="1293" width="15.7109375" style="205" customWidth="1"/>
    <col min="1294" max="1294" width="16.140625" style="205" customWidth="1"/>
    <col min="1295" max="1295" width="8.85546875" style="205" customWidth="1"/>
    <col min="1296" max="1296" width="9.85546875" style="205" customWidth="1"/>
    <col min="1297" max="1297" width="14.42578125" style="205" customWidth="1"/>
    <col min="1298" max="1298" width="10.5703125" style="205" customWidth="1"/>
    <col min="1299" max="1299" width="10.42578125" style="205" customWidth="1"/>
    <col min="1300" max="1300" width="14" style="205" customWidth="1"/>
    <col min="1301" max="1536" width="9.140625" style="205"/>
    <col min="1537" max="1537" width="47.28515625" style="205" customWidth="1"/>
    <col min="1538" max="1538" width="15.85546875" style="205" customWidth="1"/>
    <col min="1539" max="1539" width="16.42578125" style="205" customWidth="1"/>
    <col min="1540" max="1540" width="15.28515625" style="205" customWidth="1"/>
    <col min="1541" max="1541" width="14.7109375" style="205" customWidth="1"/>
    <col min="1542" max="1542" width="16.140625" style="205" customWidth="1"/>
    <col min="1543" max="1543" width="10.7109375" style="205" customWidth="1"/>
    <col min="1544" max="1544" width="10.28515625" style="205" customWidth="1"/>
    <col min="1545" max="1545" width="14.140625" style="205" customWidth="1"/>
    <col min="1546" max="1546" width="15.5703125" style="205" customWidth="1"/>
    <col min="1547" max="1547" width="16.42578125" style="205" customWidth="1"/>
    <col min="1548" max="1548" width="15" style="205" customWidth="1"/>
    <col min="1549" max="1549" width="15.7109375" style="205" customWidth="1"/>
    <col min="1550" max="1550" width="16.140625" style="205" customWidth="1"/>
    <col min="1551" max="1551" width="8.85546875" style="205" customWidth="1"/>
    <col min="1552" max="1552" width="9.85546875" style="205" customWidth="1"/>
    <col min="1553" max="1553" width="14.42578125" style="205" customWidth="1"/>
    <col min="1554" max="1554" width="10.5703125" style="205" customWidth="1"/>
    <col min="1555" max="1555" width="10.42578125" style="205" customWidth="1"/>
    <col min="1556" max="1556" width="14" style="205" customWidth="1"/>
    <col min="1557" max="1792" width="9.140625" style="205"/>
    <col min="1793" max="1793" width="47.28515625" style="205" customWidth="1"/>
    <col min="1794" max="1794" width="15.85546875" style="205" customWidth="1"/>
    <col min="1795" max="1795" width="16.42578125" style="205" customWidth="1"/>
    <col min="1796" max="1796" width="15.28515625" style="205" customWidth="1"/>
    <col min="1797" max="1797" width="14.7109375" style="205" customWidth="1"/>
    <col min="1798" max="1798" width="16.140625" style="205" customWidth="1"/>
    <col min="1799" max="1799" width="10.7109375" style="205" customWidth="1"/>
    <col min="1800" max="1800" width="10.28515625" style="205" customWidth="1"/>
    <col min="1801" max="1801" width="14.140625" style="205" customWidth="1"/>
    <col min="1802" max="1802" width="15.5703125" style="205" customWidth="1"/>
    <col min="1803" max="1803" width="16.42578125" style="205" customWidth="1"/>
    <col min="1804" max="1804" width="15" style="205" customWidth="1"/>
    <col min="1805" max="1805" width="15.7109375" style="205" customWidth="1"/>
    <col min="1806" max="1806" width="16.140625" style="205" customWidth="1"/>
    <col min="1807" max="1807" width="8.85546875" style="205" customWidth="1"/>
    <col min="1808" max="1808" width="9.85546875" style="205" customWidth="1"/>
    <col min="1809" max="1809" width="14.42578125" style="205" customWidth="1"/>
    <col min="1810" max="1810" width="10.5703125" style="205" customWidth="1"/>
    <col min="1811" max="1811" width="10.42578125" style="205" customWidth="1"/>
    <col min="1812" max="1812" width="14" style="205" customWidth="1"/>
    <col min="1813" max="2048" width="9.140625" style="205"/>
    <col min="2049" max="2049" width="47.28515625" style="205" customWidth="1"/>
    <col min="2050" max="2050" width="15.85546875" style="205" customWidth="1"/>
    <col min="2051" max="2051" width="16.42578125" style="205" customWidth="1"/>
    <col min="2052" max="2052" width="15.28515625" style="205" customWidth="1"/>
    <col min="2053" max="2053" width="14.7109375" style="205" customWidth="1"/>
    <col min="2054" max="2054" width="16.140625" style="205" customWidth="1"/>
    <col min="2055" max="2055" width="10.7109375" style="205" customWidth="1"/>
    <col min="2056" max="2056" width="10.28515625" style="205" customWidth="1"/>
    <col min="2057" max="2057" width="14.140625" style="205" customWidth="1"/>
    <col min="2058" max="2058" width="15.5703125" style="205" customWidth="1"/>
    <col min="2059" max="2059" width="16.42578125" style="205" customWidth="1"/>
    <col min="2060" max="2060" width="15" style="205" customWidth="1"/>
    <col min="2061" max="2061" width="15.7109375" style="205" customWidth="1"/>
    <col min="2062" max="2062" width="16.140625" style="205" customWidth="1"/>
    <col min="2063" max="2063" width="8.85546875" style="205" customWidth="1"/>
    <col min="2064" max="2064" width="9.85546875" style="205" customWidth="1"/>
    <col min="2065" max="2065" width="14.42578125" style="205" customWidth="1"/>
    <col min="2066" max="2066" width="10.5703125" style="205" customWidth="1"/>
    <col min="2067" max="2067" width="10.42578125" style="205" customWidth="1"/>
    <col min="2068" max="2068" width="14" style="205" customWidth="1"/>
    <col min="2069" max="2304" width="9.140625" style="205"/>
    <col min="2305" max="2305" width="47.28515625" style="205" customWidth="1"/>
    <col min="2306" max="2306" width="15.85546875" style="205" customWidth="1"/>
    <col min="2307" max="2307" width="16.42578125" style="205" customWidth="1"/>
    <col min="2308" max="2308" width="15.28515625" style="205" customWidth="1"/>
    <col min="2309" max="2309" width="14.7109375" style="205" customWidth="1"/>
    <col min="2310" max="2310" width="16.140625" style="205" customWidth="1"/>
    <col min="2311" max="2311" width="10.7109375" style="205" customWidth="1"/>
    <col min="2312" max="2312" width="10.28515625" style="205" customWidth="1"/>
    <col min="2313" max="2313" width="14.140625" style="205" customWidth="1"/>
    <col min="2314" max="2314" width="15.5703125" style="205" customWidth="1"/>
    <col min="2315" max="2315" width="16.42578125" style="205" customWidth="1"/>
    <col min="2316" max="2316" width="15" style="205" customWidth="1"/>
    <col min="2317" max="2317" width="15.7109375" style="205" customWidth="1"/>
    <col min="2318" max="2318" width="16.140625" style="205" customWidth="1"/>
    <col min="2319" max="2319" width="8.85546875" style="205" customWidth="1"/>
    <col min="2320" max="2320" width="9.85546875" style="205" customWidth="1"/>
    <col min="2321" max="2321" width="14.42578125" style="205" customWidth="1"/>
    <col min="2322" max="2322" width="10.5703125" style="205" customWidth="1"/>
    <col min="2323" max="2323" width="10.42578125" style="205" customWidth="1"/>
    <col min="2324" max="2324" width="14" style="205" customWidth="1"/>
    <col min="2325" max="2560" width="9.140625" style="205"/>
    <col min="2561" max="2561" width="47.28515625" style="205" customWidth="1"/>
    <col min="2562" max="2562" width="15.85546875" style="205" customWidth="1"/>
    <col min="2563" max="2563" width="16.42578125" style="205" customWidth="1"/>
    <col min="2564" max="2564" width="15.28515625" style="205" customWidth="1"/>
    <col min="2565" max="2565" width="14.7109375" style="205" customWidth="1"/>
    <col min="2566" max="2566" width="16.140625" style="205" customWidth="1"/>
    <col min="2567" max="2567" width="10.7109375" style="205" customWidth="1"/>
    <col min="2568" max="2568" width="10.28515625" style="205" customWidth="1"/>
    <col min="2569" max="2569" width="14.140625" style="205" customWidth="1"/>
    <col min="2570" max="2570" width="15.5703125" style="205" customWidth="1"/>
    <col min="2571" max="2571" width="16.42578125" style="205" customWidth="1"/>
    <col min="2572" max="2572" width="15" style="205" customWidth="1"/>
    <col min="2573" max="2573" width="15.7109375" style="205" customWidth="1"/>
    <col min="2574" max="2574" width="16.140625" style="205" customWidth="1"/>
    <col min="2575" max="2575" width="8.85546875" style="205" customWidth="1"/>
    <col min="2576" max="2576" width="9.85546875" style="205" customWidth="1"/>
    <col min="2577" max="2577" width="14.42578125" style="205" customWidth="1"/>
    <col min="2578" max="2578" width="10.5703125" style="205" customWidth="1"/>
    <col min="2579" max="2579" width="10.42578125" style="205" customWidth="1"/>
    <col min="2580" max="2580" width="14" style="205" customWidth="1"/>
    <col min="2581" max="2816" width="9.140625" style="205"/>
    <col min="2817" max="2817" width="47.28515625" style="205" customWidth="1"/>
    <col min="2818" max="2818" width="15.85546875" style="205" customWidth="1"/>
    <col min="2819" max="2819" width="16.42578125" style="205" customWidth="1"/>
    <col min="2820" max="2820" width="15.28515625" style="205" customWidth="1"/>
    <col min="2821" max="2821" width="14.7109375" style="205" customWidth="1"/>
    <col min="2822" max="2822" width="16.140625" style="205" customWidth="1"/>
    <col min="2823" max="2823" width="10.7109375" style="205" customWidth="1"/>
    <col min="2824" max="2824" width="10.28515625" style="205" customWidth="1"/>
    <col min="2825" max="2825" width="14.140625" style="205" customWidth="1"/>
    <col min="2826" max="2826" width="15.5703125" style="205" customWidth="1"/>
    <col min="2827" max="2827" width="16.42578125" style="205" customWidth="1"/>
    <col min="2828" max="2828" width="15" style="205" customWidth="1"/>
    <col min="2829" max="2829" width="15.7109375" style="205" customWidth="1"/>
    <col min="2830" max="2830" width="16.140625" style="205" customWidth="1"/>
    <col min="2831" max="2831" width="8.85546875" style="205" customWidth="1"/>
    <col min="2832" max="2832" width="9.85546875" style="205" customWidth="1"/>
    <col min="2833" max="2833" width="14.42578125" style="205" customWidth="1"/>
    <col min="2834" max="2834" width="10.5703125" style="205" customWidth="1"/>
    <col min="2835" max="2835" width="10.42578125" style="205" customWidth="1"/>
    <col min="2836" max="2836" width="14" style="205" customWidth="1"/>
    <col min="2837" max="3072" width="9.140625" style="205"/>
    <col min="3073" max="3073" width="47.28515625" style="205" customWidth="1"/>
    <col min="3074" max="3074" width="15.85546875" style="205" customWidth="1"/>
    <col min="3075" max="3075" width="16.42578125" style="205" customWidth="1"/>
    <col min="3076" max="3076" width="15.28515625" style="205" customWidth="1"/>
    <col min="3077" max="3077" width="14.7109375" style="205" customWidth="1"/>
    <col min="3078" max="3078" width="16.140625" style="205" customWidth="1"/>
    <col min="3079" max="3079" width="10.7109375" style="205" customWidth="1"/>
    <col min="3080" max="3080" width="10.28515625" style="205" customWidth="1"/>
    <col min="3081" max="3081" width="14.140625" style="205" customWidth="1"/>
    <col min="3082" max="3082" width="15.5703125" style="205" customWidth="1"/>
    <col min="3083" max="3083" width="16.42578125" style="205" customWidth="1"/>
    <col min="3084" max="3084" width="15" style="205" customWidth="1"/>
    <col min="3085" max="3085" width="15.7109375" style="205" customWidth="1"/>
    <col min="3086" max="3086" width="16.140625" style="205" customWidth="1"/>
    <col min="3087" max="3087" width="8.85546875" style="205" customWidth="1"/>
    <col min="3088" max="3088" width="9.85546875" style="205" customWidth="1"/>
    <col min="3089" max="3089" width="14.42578125" style="205" customWidth="1"/>
    <col min="3090" max="3090" width="10.5703125" style="205" customWidth="1"/>
    <col min="3091" max="3091" width="10.42578125" style="205" customWidth="1"/>
    <col min="3092" max="3092" width="14" style="205" customWidth="1"/>
    <col min="3093" max="3328" width="9.140625" style="205"/>
    <col min="3329" max="3329" width="47.28515625" style="205" customWidth="1"/>
    <col min="3330" max="3330" width="15.85546875" style="205" customWidth="1"/>
    <col min="3331" max="3331" width="16.42578125" style="205" customWidth="1"/>
    <col min="3332" max="3332" width="15.28515625" style="205" customWidth="1"/>
    <col min="3333" max="3333" width="14.7109375" style="205" customWidth="1"/>
    <col min="3334" max="3334" width="16.140625" style="205" customWidth="1"/>
    <col min="3335" max="3335" width="10.7109375" style="205" customWidth="1"/>
    <col min="3336" max="3336" width="10.28515625" style="205" customWidth="1"/>
    <col min="3337" max="3337" width="14.140625" style="205" customWidth="1"/>
    <col min="3338" max="3338" width="15.5703125" style="205" customWidth="1"/>
    <col min="3339" max="3339" width="16.42578125" style="205" customWidth="1"/>
    <col min="3340" max="3340" width="15" style="205" customWidth="1"/>
    <col min="3341" max="3341" width="15.7109375" style="205" customWidth="1"/>
    <col min="3342" max="3342" width="16.140625" style="205" customWidth="1"/>
    <col min="3343" max="3343" width="8.85546875" style="205" customWidth="1"/>
    <col min="3344" max="3344" width="9.85546875" style="205" customWidth="1"/>
    <col min="3345" max="3345" width="14.42578125" style="205" customWidth="1"/>
    <col min="3346" max="3346" width="10.5703125" style="205" customWidth="1"/>
    <col min="3347" max="3347" width="10.42578125" style="205" customWidth="1"/>
    <col min="3348" max="3348" width="14" style="205" customWidth="1"/>
    <col min="3349" max="3584" width="9.140625" style="205"/>
    <col min="3585" max="3585" width="47.28515625" style="205" customWidth="1"/>
    <col min="3586" max="3586" width="15.85546875" style="205" customWidth="1"/>
    <col min="3587" max="3587" width="16.42578125" style="205" customWidth="1"/>
    <col min="3588" max="3588" width="15.28515625" style="205" customWidth="1"/>
    <col min="3589" max="3589" width="14.7109375" style="205" customWidth="1"/>
    <col min="3590" max="3590" width="16.140625" style="205" customWidth="1"/>
    <col min="3591" max="3591" width="10.7109375" style="205" customWidth="1"/>
    <col min="3592" max="3592" width="10.28515625" style="205" customWidth="1"/>
    <col min="3593" max="3593" width="14.140625" style="205" customWidth="1"/>
    <col min="3594" max="3594" width="15.5703125" style="205" customWidth="1"/>
    <col min="3595" max="3595" width="16.42578125" style="205" customWidth="1"/>
    <col min="3596" max="3596" width="15" style="205" customWidth="1"/>
    <col min="3597" max="3597" width="15.7109375" style="205" customWidth="1"/>
    <col min="3598" max="3598" width="16.140625" style="205" customWidth="1"/>
    <col min="3599" max="3599" width="8.85546875" style="205" customWidth="1"/>
    <col min="3600" max="3600" width="9.85546875" style="205" customWidth="1"/>
    <col min="3601" max="3601" width="14.42578125" style="205" customWidth="1"/>
    <col min="3602" max="3602" width="10.5703125" style="205" customWidth="1"/>
    <col min="3603" max="3603" width="10.42578125" style="205" customWidth="1"/>
    <col min="3604" max="3604" width="14" style="205" customWidth="1"/>
    <col min="3605" max="3840" width="9.140625" style="205"/>
    <col min="3841" max="3841" width="47.28515625" style="205" customWidth="1"/>
    <col min="3842" max="3842" width="15.85546875" style="205" customWidth="1"/>
    <col min="3843" max="3843" width="16.42578125" style="205" customWidth="1"/>
    <col min="3844" max="3844" width="15.28515625" style="205" customWidth="1"/>
    <col min="3845" max="3845" width="14.7109375" style="205" customWidth="1"/>
    <col min="3846" max="3846" width="16.140625" style="205" customWidth="1"/>
    <col min="3847" max="3847" width="10.7109375" style="205" customWidth="1"/>
    <col min="3848" max="3848" width="10.28515625" style="205" customWidth="1"/>
    <col min="3849" max="3849" width="14.140625" style="205" customWidth="1"/>
    <col min="3850" max="3850" width="15.5703125" style="205" customWidth="1"/>
    <col min="3851" max="3851" width="16.42578125" style="205" customWidth="1"/>
    <col min="3852" max="3852" width="15" style="205" customWidth="1"/>
    <col min="3853" max="3853" width="15.7109375" style="205" customWidth="1"/>
    <col min="3854" max="3854" width="16.140625" style="205" customWidth="1"/>
    <col min="3855" max="3855" width="8.85546875" style="205" customWidth="1"/>
    <col min="3856" max="3856" width="9.85546875" style="205" customWidth="1"/>
    <col min="3857" max="3857" width="14.42578125" style="205" customWidth="1"/>
    <col min="3858" max="3858" width="10.5703125" style="205" customWidth="1"/>
    <col min="3859" max="3859" width="10.42578125" style="205" customWidth="1"/>
    <col min="3860" max="3860" width="14" style="205" customWidth="1"/>
    <col min="3861" max="4096" width="9.140625" style="205"/>
    <col min="4097" max="4097" width="47.28515625" style="205" customWidth="1"/>
    <col min="4098" max="4098" width="15.85546875" style="205" customWidth="1"/>
    <col min="4099" max="4099" width="16.42578125" style="205" customWidth="1"/>
    <col min="4100" max="4100" width="15.28515625" style="205" customWidth="1"/>
    <col min="4101" max="4101" width="14.7109375" style="205" customWidth="1"/>
    <col min="4102" max="4102" width="16.140625" style="205" customWidth="1"/>
    <col min="4103" max="4103" width="10.7109375" style="205" customWidth="1"/>
    <col min="4104" max="4104" width="10.28515625" style="205" customWidth="1"/>
    <col min="4105" max="4105" width="14.140625" style="205" customWidth="1"/>
    <col min="4106" max="4106" width="15.5703125" style="205" customWidth="1"/>
    <col min="4107" max="4107" width="16.42578125" style="205" customWidth="1"/>
    <col min="4108" max="4108" width="15" style="205" customWidth="1"/>
    <col min="4109" max="4109" width="15.7109375" style="205" customWidth="1"/>
    <col min="4110" max="4110" width="16.140625" style="205" customWidth="1"/>
    <col min="4111" max="4111" width="8.85546875" style="205" customWidth="1"/>
    <col min="4112" max="4112" width="9.85546875" style="205" customWidth="1"/>
    <col min="4113" max="4113" width="14.42578125" style="205" customWidth="1"/>
    <col min="4114" max="4114" width="10.5703125" style="205" customWidth="1"/>
    <col min="4115" max="4115" width="10.42578125" style="205" customWidth="1"/>
    <col min="4116" max="4116" width="14" style="205" customWidth="1"/>
    <col min="4117" max="4352" width="9.140625" style="205"/>
    <col min="4353" max="4353" width="47.28515625" style="205" customWidth="1"/>
    <col min="4354" max="4354" width="15.85546875" style="205" customWidth="1"/>
    <col min="4355" max="4355" width="16.42578125" style="205" customWidth="1"/>
    <col min="4356" max="4356" width="15.28515625" style="205" customWidth="1"/>
    <col min="4357" max="4357" width="14.7109375" style="205" customWidth="1"/>
    <col min="4358" max="4358" width="16.140625" style="205" customWidth="1"/>
    <col min="4359" max="4359" width="10.7109375" style="205" customWidth="1"/>
    <col min="4360" max="4360" width="10.28515625" style="205" customWidth="1"/>
    <col min="4361" max="4361" width="14.140625" style="205" customWidth="1"/>
    <col min="4362" max="4362" width="15.5703125" style="205" customWidth="1"/>
    <col min="4363" max="4363" width="16.42578125" style="205" customWidth="1"/>
    <col min="4364" max="4364" width="15" style="205" customWidth="1"/>
    <col min="4365" max="4365" width="15.7109375" style="205" customWidth="1"/>
    <col min="4366" max="4366" width="16.140625" style="205" customWidth="1"/>
    <col min="4367" max="4367" width="8.85546875" style="205" customWidth="1"/>
    <col min="4368" max="4368" width="9.85546875" style="205" customWidth="1"/>
    <col min="4369" max="4369" width="14.42578125" style="205" customWidth="1"/>
    <col min="4370" max="4370" width="10.5703125" style="205" customWidth="1"/>
    <col min="4371" max="4371" width="10.42578125" style="205" customWidth="1"/>
    <col min="4372" max="4372" width="14" style="205" customWidth="1"/>
    <col min="4373" max="4608" width="9.140625" style="205"/>
    <col min="4609" max="4609" width="47.28515625" style="205" customWidth="1"/>
    <col min="4610" max="4610" width="15.85546875" style="205" customWidth="1"/>
    <col min="4611" max="4611" width="16.42578125" style="205" customWidth="1"/>
    <col min="4612" max="4612" width="15.28515625" style="205" customWidth="1"/>
    <col min="4613" max="4613" width="14.7109375" style="205" customWidth="1"/>
    <col min="4614" max="4614" width="16.140625" style="205" customWidth="1"/>
    <col min="4615" max="4615" width="10.7109375" style="205" customWidth="1"/>
    <col min="4616" max="4616" width="10.28515625" style="205" customWidth="1"/>
    <col min="4617" max="4617" width="14.140625" style="205" customWidth="1"/>
    <col min="4618" max="4618" width="15.5703125" style="205" customWidth="1"/>
    <col min="4619" max="4619" width="16.42578125" style="205" customWidth="1"/>
    <col min="4620" max="4620" width="15" style="205" customWidth="1"/>
    <col min="4621" max="4621" width="15.7109375" style="205" customWidth="1"/>
    <col min="4622" max="4622" width="16.140625" style="205" customWidth="1"/>
    <col min="4623" max="4623" width="8.85546875" style="205" customWidth="1"/>
    <col min="4624" max="4624" width="9.85546875" style="205" customWidth="1"/>
    <col min="4625" max="4625" width="14.42578125" style="205" customWidth="1"/>
    <col min="4626" max="4626" width="10.5703125" style="205" customWidth="1"/>
    <col min="4627" max="4627" width="10.42578125" style="205" customWidth="1"/>
    <col min="4628" max="4628" width="14" style="205" customWidth="1"/>
    <col min="4629" max="4864" width="9.140625" style="205"/>
    <col min="4865" max="4865" width="47.28515625" style="205" customWidth="1"/>
    <col min="4866" max="4866" width="15.85546875" style="205" customWidth="1"/>
    <col min="4867" max="4867" width="16.42578125" style="205" customWidth="1"/>
    <col min="4868" max="4868" width="15.28515625" style="205" customWidth="1"/>
    <col min="4869" max="4869" width="14.7109375" style="205" customWidth="1"/>
    <col min="4870" max="4870" width="16.140625" style="205" customWidth="1"/>
    <col min="4871" max="4871" width="10.7109375" style="205" customWidth="1"/>
    <col min="4872" max="4872" width="10.28515625" style="205" customWidth="1"/>
    <col min="4873" max="4873" width="14.140625" style="205" customWidth="1"/>
    <col min="4874" max="4874" width="15.5703125" style="205" customWidth="1"/>
    <col min="4875" max="4875" width="16.42578125" style="205" customWidth="1"/>
    <col min="4876" max="4876" width="15" style="205" customWidth="1"/>
    <col min="4877" max="4877" width="15.7109375" style="205" customWidth="1"/>
    <col min="4878" max="4878" width="16.140625" style="205" customWidth="1"/>
    <col min="4879" max="4879" width="8.85546875" style="205" customWidth="1"/>
    <col min="4880" max="4880" width="9.85546875" style="205" customWidth="1"/>
    <col min="4881" max="4881" width="14.42578125" style="205" customWidth="1"/>
    <col min="4882" max="4882" width="10.5703125" style="205" customWidth="1"/>
    <col min="4883" max="4883" width="10.42578125" style="205" customWidth="1"/>
    <col min="4884" max="4884" width="14" style="205" customWidth="1"/>
    <col min="4885" max="5120" width="9.140625" style="205"/>
    <col min="5121" max="5121" width="47.28515625" style="205" customWidth="1"/>
    <col min="5122" max="5122" width="15.85546875" style="205" customWidth="1"/>
    <col min="5123" max="5123" width="16.42578125" style="205" customWidth="1"/>
    <col min="5124" max="5124" width="15.28515625" style="205" customWidth="1"/>
    <col min="5125" max="5125" width="14.7109375" style="205" customWidth="1"/>
    <col min="5126" max="5126" width="16.140625" style="205" customWidth="1"/>
    <col min="5127" max="5127" width="10.7109375" style="205" customWidth="1"/>
    <col min="5128" max="5128" width="10.28515625" style="205" customWidth="1"/>
    <col min="5129" max="5129" width="14.140625" style="205" customWidth="1"/>
    <col min="5130" max="5130" width="15.5703125" style="205" customWidth="1"/>
    <col min="5131" max="5131" width="16.42578125" style="205" customWidth="1"/>
    <col min="5132" max="5132" width="15" style="205" customWidth="1"/>
    <col min="5133" max="5133" width="15.7109375" style="205" customWidth="1"/>
    <col min="5134" max="5134" width="16.140625" style="205" customWidth="1"/>
    <col min="5135" max="5135" width="8.85546875" style="205" customWidth="1"/>
    <col min="5136" max="5136" width="9.85546875" style="205" customWidth="1"/>
    <col min="5137" max="5137" width="14.42578125" style="205" customWidth="1"/>
    <col min="5138" max="5138" width="10.5703125" style="205" customWidth="1"/>
    <col min="5139" max="5139" width="10.42578125" style="205" customWidth="1"/>
    <col min="5140" max="5140" width="14" style="205" customWidth="1"/>
    <col min="5141" max="5376" width="9.140625" style="205"/>
    <col min="5377" max="5377" width="47.28515625" style="205" customWidth="1"/>
    <col min="5378" max="5378" width="15.85546875" style="205" customWidth="1"/>
    <col min="5379" max="5379" width="16.42578125" style="205" customWidth="1"/>
    <col min="5380" max="5380" width="15.28515625" style="205" customWidth="1"/>
    <col min="5381" max="5381" width="14.7109375" style="205" customWidth="1"/>
    <col min="5382" max="5382" width="16.140625" style="205" customWidth="1"/>
    <col min="5383" max="5383" width="10.7109375" style="205" customWidth="1"/>
    <col min="5384" max="5384" width="10.28515625" style="205" customWidth="1"/>
    <col min="5385" max="5385" width="14.140625" style="205" customWidth="1"/>
    <col min="5386" max="5386" width="15.5703125" style="205" customWidth="1"/>
    <col min="5387" max="5387" width="16.42578125" style="205" customWidth="1"/>
    <col min="5388" max="5388" width="15" style="205" customWidth="1"/>
    <col min="5389" max="5389" width="15.7109375" style="205" customWidth="1"/>
    <col min="5390" max="5390" width="16.140625" style="205" customWidth="1"/>
    <col min="5391" max="5391" width="8.85546875" style="205" customWidth="1"/>
    <col min="5392" max="5392" width="9.85546875" style="205" customWidth="1"/>
    <col min="5393" max="5393" width="14.42578125" style="205" customWidth="1"/>
    <col min="5394" max="5394" width="10.5703125" style="205" customWidth="1"/>
    <col min="5395" max="5395" width="10.42578125" style="205" customWidth="1"/>
    <col min="5396" max="5396" width="14" style="205" customWidth="1"/>
    <col min="5397" max="5632" width="9.140625" style="205"/>
    <col min="5633" max="5633" width="47.28515625" style="205" customWidth="1"/>
    <col min="5634" max="5634" width="15.85546875" style="205" customWidth="1"/>
    <col min="5635" max="5635" width="16.42578125" style="205" customWidth="1"/>
    <col min="5636" max="5636" width="15.28515625" style="205" customWidth="1"/>
    <col min="5637" max="5637" width="14.7109375" style="205" customWidth="1"/>
    <col min="5638" max="5638" width="16.140625" style="205" customWidth="1"/>
    <col min="5639" max="5639" width="10.7109375" style="205" customWidth="1"/>
    <col min="5640" max="5640" width="10.28515625" style="205" customWidth="1"/>
    <col min="5641" max="5641" width="14.140625" style="205" customWidth="1"/>
    <col min="5642" max="5642" width="15.5703125" style="205" customWidth="1"/>
    <col min="5643" max="5643" width="16.42578125" style="205" customWidth="1"/>
    <col min="5644" max="5644" width="15" style="205" customWidth="1"/>
    <col min="5645" max="5645" width="15.7109375" style="205" customWidth="1"/>
    <col min="5646" max="5646" width="16.140625" style="205" customWidth="1"/>
    <col min="5647" max="5647" width="8.85546875" style="205" customWidth="1"/>
    <col min="5648" max="5648" width="9.85546875" style="205" customWidth="1"/>
    <col min="5649" max="5649" width="14.42578125" style="205" customWidth="1"/>
    <col min="5650" max="5650" width="10.5703125" style="205" customWidth="1"/>
    <col min="5651" max="5651" width="10.42578125" style="205" customWidth="1"/>
    <col min="5652" max="5652" width="14" style="205" customWidth="1"/>
    <col min="5653" max="5888" width="9.140625" style="205"/>
    <col min="5889" max="5889" width="47.28515625" style="205" customWidth="1"/>
    <col min="5890" max="5890" width="15.85546875" style="205" customWidth="1"/>
    <col min="5891" max="5891" width="16.42578125" style="205" customWidth="1"/>
    <col min="5892" max="5892" width="15.28515625" style="205" customWidth="1"/>
    <col min="5893" max="5893" width="14.7109375" style="205" customWidth="1"/>
    <col min="5894" max="5894" width="16.140625" style="205" customWidth="1"/>
    <col min="5895" max="5895" width="10.7109375" style="205" customWidth="1"/>
    <col min="5896" max="5896" width="10.28515625" style="205" customWidth="1"/>
    <col min="5897" max="5897" width="14.140625" style="205" customWidth="1"/>
    <col min="5898" max="5898" width="15.5703125" style="205" customWidth="1"/>
    <col min="5899" max="5899" width="16.42578125" style="205" customWidth="1"/>
    <col min="5900" max="5900" width="15" style="205" customWidth="1"/>
    <col min="5901" max="5901" width="15.7109375" style="205" customWidth="1"/>
    <col min="5902" max="5902" width="16.140625" style="205" customWidth="1"/>
    <col min="5903" max="5903" width="8.85546875" style="205" customWidth="1"/>
    <col min="5904" max="5904" width="9.85546875" style="205" customWidth="1"/>
    <col min="5905" max="5905" width="14.42578125" style="205" customWidth="1"/>
    <col min="5906" max="5906" width="10.5703125" style="205" customWidth="1"/>
    <col min="5907" max="5907" width="10.42578125" style="205" customWidth="1"/>
    <col min="5908" max="5908" width="14" style="205" customWidth="1"/>
    <col min="5909" max="6144" width="9.140625" style="205"/>
    <col min="6145" max="6145" width="47.28515625" style="205" customWidth="1"/>
    <col min="6146" max="6146" width="15.85546875" style="205" customWidth="1"/>
    <col min="6147" max="6147" width="16.42578125" style="205" customWidth="1"/>
    <col min="6148" max="6148" width="15.28515625" style="205" customWidth="1"/>
    <col min="6149" max="6149" width="14.7109375" style="205" customWidth="1"/>
    <col min="6150" max="6150" width="16.140625" style="205" customWidth="1"/>
    <col min="6151" max="6151" width="10.7109375" style="205" customWidth="1"/>
    <col min="6152" max="6152" width="10.28515625" style="205" customWidth="1"/>
    <col min="6153" max="6153" width="14.140625" style="205" customWidth="1"/>
    <col min="6154" max="6154" width="15.5703125" style="205" customWidth="1"/>
    <col min="6155" max="6155" width="16.42578125" style="205" customWidth="1"/>
    <col min="6156" max="6156" width="15" style="205" customWidth="1"/>
    <col min="6157" max="6157" width="15.7109375" style="205" customWidth="1"/>
    <col min="6158" max="6158" width="16.140625" style="205" customWidth="1"/>
    <col min="6159" max="6159" width="8.85546875" style="205" customWidth="1"/>
    <col min="6160" max="6160" width="9.85546875" style="205" customWidth="1"/>
    <col min="6161" max="6161" width="14.42578125" style="205" customWidth="1"/>
    <col min="6162" max="6162" width="10.5703125" style="205" customWidth="1"/>
    <col min="6163" max="6163" width="10.42578125" style="205" customWidth="1"/>
    <col min="6164" max="6164" width="14" style="205" customWidth="1"/>
    <col min="6165" max="6400" width="9.140625" style="205"/>
    <col min="6401" max="6401" width="47.28515625" style="205" customWidth="1"/>
    <col min="6402" max="6402" width="15.85546875" style="205" customWidth="1"/>
    <col min="6403" max="6403" width="16.42578125" style="205" customWidth="1"/>
    <col min="6404" max="6404" width="15.28515625" style="205" customWidth="1"/>
    <col min="6405" max="6405" width="14.7109375" style="205" customWidth="1"/>
    <col min="6406" max="6406" width="16.140625" style="205" customWidth="1"/>
    <col min="6407" max="6407" width="10.7109375" style="205" customWidth="1"/>
    <col min="6408" max="6408" width="10.28515625" style="205" customWidth="1"/>
    <col min="6409" max="6409" width="14.140625" style="205" customWidth="1"/>
    <col min="6410" max="6410" width="15.5703125" style="205" customWidth="1"/>
    <col min="6411" max="6411" width="16.42578125" style="205" customWidth="1"/>
    <col min="6412" max="6412" width="15" style="205" customWidth="1"/>
    <col min="6413" max="6413" width="15.7109375" style="205" customWidth="1"/>
    <col min="6414" max="6414" width="16.140625" style="205" customWidth="1"/>
    <col min="6415" max="6415" width="8.85546875" style="205" customWidth="1"/>
    <col min="6416" max="6416" width="9.85546875" style="205" customWidth="1"/>
    <col min="6417" max="6417" width="14.42578125" style="205" customWidth="1"/>
    <col min="6418" max="6418" width="10.5703125" style="205" customWidth="1"/>
    <col min="6419" max="6419" width="10.42578125" style="205" customWidth="1"/>
    <col min="6420" max="6420" width="14" style="205" customWidth="1"/>
    <col min="6421" max="6656" width="9.140625" style="205"/>
    <col min="6657" max="6657" width="47.28515625" style="205" customWidth="1"/>
    <col min="6658" max="6658" width="15.85546875" style="205" customWidth="1"/>
    <col min="6659" max="6659" width="16.42578125" style="205" customWidth="1"/>
    <col min="6660" max="6660" width="15.28515625" style="205" customWidth="1"/>
    <col min="6661" max="6661" width="14.7109375" style="205" customWidth="1"/>
    <col min="6662" max="6662" width="16.140625" style="205" customWidth="1"/>
    <col min="6663" max="6663" width="10.7109375" style="205" customWidth="1"/>
    <col min="6664" max="6664" width="10.28515625" style="205" customWidth="1"/>
    <col min="6665" max="6665" width="14.140625" style="205" customWidth="1"/>
    <col min="6666" max="6666" width="15.5703125" style="205" customWidth="1"/>
    <col min="6667" max="6667" width="16.42578125" style="205" customWidth="1"/>
    <col min="6668" max="6668" width="15" style="205" customWidth="1"/>
    <col min="6669" max="6669" width="15.7109375" style="205" customWidth="1"/>
    <col min="6670" max="6670" width="16.140625" style="205" customWidth="1"/>
    <col min="6671" max="6671" width="8.85546875" style="205" customWidth="1"/>
    <col min="6672" max="6672" width="9.85546875" style="205" customWidth="1"/>
    <col min="6673" max="6673" width="14.42578125" style="205" customWidth="1"/>
    <col min="6674" max="6674" width="10.5703125" style="205" customWidth="1"/>
    <col min="6675" max="6675" width="10.42578125" style="205" customWidth="1"/>
    <col min="6676" max="6676" width="14" style="205" customWidth="1"/>
    <col min="6677" max="6912" width="9.140625" style="205"/>
    <col min="6913" max="6913" width="47.28515625" style="205" customWidth="1"/>
    <col min="6914" max="6914" width="15.85546875" style="205" customWidth="1"/>
    <col min="6915" max="6915" width="16.42578125" style="205" customWidth="1"/>
    <col min="6916" max="6916" width="15.28515625" style="205" customWidth="1"/>
    <col min="6917" max="6917" width="14.7109375" style="205" customWidth="1"/>
    <col min="6918" max="6918" width="16.140625" style="205" customWidth="1"/>
    <col min="6919" max="6919" width="10.7109375" style="205" customWidth="1"/>
    <col min="6920" max="6920" width="10.28515625" style="205" customWidth="1"/>
    <col min="6921" max="6921" width="14.140625" style="205" customWidth="1"/>
    <col min="6922" max="6922" width="15.5703125" style="205" customWidth="1"/>
    <col min="6923" max="6923" width="16.42578125" style="205" customWidth="1"/>
    <col min="6924" max="6924" width="15" style="205" customWidth="1"/>
    <col min="6925" max="6925" width="15.7109375" style="205" customWidth="1"/>
    <col min="6926" max="6926" width="16.140625" style="205" customWidth="1"/>
    <col min="6927" max="6927" width="8.85546875" style="205" customWidth="1"/>
    <col min="6928" max="6928" width="9.85546875" style="205" customWidth="1"/>
    <col min="6929" max="6929" width="14.42578125" style="205" customWidth="1"/>
    <col min="6930" max="6930" width="10.5703125" style="205" customWidth="1"/>
    <col min="6931" max="6931" width="10.42578125" style="205" customWidth="1"/>
    <col min="6932" max="6932" width="14" style="205" customWidth="1"/>
    <col min="6933" max="7168" width="9.140625" style="205"/>
    <col min="7169" max="7169" width="47.28515625" style="205" customWidth="1"/>
    <col min="7170" max="7170" width="15.85546875" style="205" customWidth="1"/>
    <col min="7171" max="7171" width="16.42578125" style="205" customWidth="1"/>
    <col min="7172" max="7172" width="15.28515625" style="205" customWidth="1"/>
    <col min="7173" max="7173" width="14.7109375" style="205" customWidth="1"/>
    <col min="7174" max="7174" width="16.140625" style="205" customWidth="1"/>
    <col min="7175" max="7175" width="10.7109375" style="205" customWidth="1"/>
    <col min="7176" max="7176" width="10.28515625" style="205" customWidth="1"/>
    <col min="7177" max="7177" width="14.140625" style="205" customWidth="1"/>
    <col min="7178" max="7178" width="15.5703125" style="205" customWidth="1"/>
    <col min="7179" max="7179" width="16.42578125" style="205" customWidth="1"/>
    <col min="7180" max="7180" width="15" style="205" customWidth="1"/>
    <col min="7181" max="7181" width="15.7109375" style="205" customWidth="1"/>
    <col min="7182" max="7182" width="16.140625" style="205" customWidth="1"/>
    <col min="7183" max="7183" width="8.85546875" style="205" customWidth="1"/>
    <col min="7184" max="7184" width="9.85546875" style="205" customWidth="1"/>
    <col min="7185" max="7185" width="14.42578125" style="205" customWidth="1"/>
    <col min="7186" max="7186" width="10.5703125" style="205" customWidth="1"/>
    <col min="7187" max="7187" width="10.42578125" style="205" customWidth="1"/>
    <col min="7188" max="7188" width="14" style="205" customWidth="1"/>
    <col min="7189" max="7424" width="9.140625" style="205"/>
    <col min="7425" max="7425" width="47.28515625" style="205" customWidth="1"/>
    <col min="7426" max="7426" width="15.85546875" style="205" customWidth="1"/>
    <col min="7427" max="7427" width="16.42578125" style="205" customWidth="1"/>
    <col min="7428" max="7428" width="15.28515625" style="205" customWidth="1"/>
    <col min="7429" max="7429" width="14.7109375" style="205" customWidth="1"/>
    <col min="7430" max="7430" width="16.140625" style="205" customWidth="1"/>
    <col min="7431" max="7431" width="10.7109375" style="205" customWidth="1"/>
    <col min="7432" max="7432" width="10.28515625" style="205" customWidth="1"/>
    <col min="7433" max="7433" width="14.140625" style="205" customWidth="1"/>
    <col min="7434" max="7434" width="15.5703125" style="205" customWidth="1"/>
    <col min="7435" max="7435" width="16.42578125" style="205" customWidth="1"/>
    <col min="7436" max="7436" width="15" style="205" customWidth="1"/>
    <col min="7437" max="7437" width="15.7109375" style="205" customWidth="1"/>
    <col min="7438" max="7438" width="16.140625" style="205" customWidth="1"/>
    <col min="7439" max="7439" width="8.85546875" style="205" customWidth="1"/>
    <col min="7440" max="7440" width="9.85546875" style="205" customWidth="1"/>
    <col min="7441" max="7441" width="14.42578125" style="205" customWidth="1"/>
    <col min="7442" max="7442" width="10.5703125" style="205" customWidth="1"/>
    <col min="7443" max="7443" width="10.42578125" style="205" customWidth="1"/>
    <col min="7444" max="7444" width="14" style="205" customWidth="1"/>
    <col min="7445" max="7680" width="9.140625" style="205"/>
    <col min="7681" max="7681" width="47.28515625" style="205" customWidth="1"/>
    <col min="7682" max="7682" width="15.85546875" style="205" customWidth="1"/>
    <col min="7683" max="7683" width="16.42578125" style="205" customWidth="1"/>
    <col min="7684" max="7684" width="15.28515625" style="205" customWidth="1"/>
    <col min="7685" max="7685" width="14.7109375" style="205" customWidth="1"/>
    <col min="7686" max="7686" width="16.140625" style="205" customWidth="1"/>
    <col min="7687" max="7687" width="10.7109375" style="205" customWidth="1"/>
    <col min="7688" max="7688" width="10.28515625" style="205" customWidth="1"/>
    <col min="7689" max="7689" width="14.140625" style="205" customWidth="1"/>
    <col min="7690" max="7690" width="15.5703125" style="205" customWidth="1"/>
    <col min="7691" max="7691" width="16.42578125" style="205" customWidth="1"/>
    <col min="7692" max="7692" width="15" style="205" customWidth="1"/>
    <col min="7693" max="7693" width="15.7109375" style="205" customWidth="1"/>
    <col min="7694" max="7694" width="16.140625" style="205" customWidth="1"/>
    <col min="7695" max="7695" width="8.85546875" style="205" customWidth="1"/>
    <col min="7696" max="7696" width="9.85546875" style="205" customWidth="1"/>
    <col min="7697" max="7697" width="14.42578125" style="205" customWidth="1"/>
    <col min="7698" max="7698" width="10.5703125" style="205" customWidth="1"/>
    <col min="7699" max="7699" width="10.42578125" style="205" customWidth="1"/>
    <col min="7700" max="7700" width="14" style="205" customWidth="1"/>
    <col min="7701" max="7936" width="9.140625" style="205"/>
    <col min="7937" max="7937" width="47.28515625" style="205" customWidth="1"/>
    <col min="7938" max="7938" width="15.85546875" style="205" customWidth="1"/>
    <col min="7939" max="7939" width="16.42578125" style="205" customWidth="1"/>
    <col min="7940" max="7940" width="15.28515625" style="205" customWidth="1"/>
    <col min="7941" max="7941" width="14.7109375" style="205" customWidth="1"/>
    <col min="7942" max="7942" width="16.140625" style="205" customWidth="1"/>
    <col min="7943" max="7943" width="10.7109375" style="205" customWidth="1"/>
    <col min="7944" max="7944" width="10.28515625" style="205" customWidth="1"/>
    <col min="7945" max="7945" width="14.140625" style="205" customWidth="1"/>
    <col min="7946" max="7946" width="15.5703125" style="205" customWidth="1"/>
    <col min="7947" max="7947" width="16.42578125" style="205" customWidth="1"/>
    <col min="7948" max="7948" width="15" style="205" customWidth="1"/>
    <col min="7949" max="7949" width="15.7109375" style="205" customWidth="1"/>
    <col min="7950" max="7950" width="16.140625" style="205" customWidth="1"/>
    <col min="7951" max="7951" width="8.85546875" style="205" customWidth="1"/>
    <col min="7952" max="7952" width="9.85546875" style="205" customWidth="1"/>
    <col min="7953" max="7953" width="14.42578125" style="205" customWidth="1"/>
    <col min="7954" max="7954" width="10.5703125" style="205" customWidth="1"/>
    <col min="7955" max="7955" width="10.42578125" style="205" customWidth="1"/>
    <col min="7956" max="7956" width="14" style="205" customWidth="1"/>
    <col min="7957" max="8192" width="9.140625" style="205"/>
    <col min="8193" max="8193" width="47.28515625" style="205" customWidth="1"/>
    <col min="8194" max="8194" width="15.85546875" style="205" customWidth="1"/>
    <col min="8195" max="8195" width="16.42578125" style="205" customWidth="1"/>
    <col min="8196" max="8196" width="15.28515625" style="205" customWidth="1"/>
    <col min="8197" max="8197" width="14.7109375" style="205" customWidth="1"/>
    <col min="8198" max="8198" width="16.140625" style="205" customWidth="1"/>
    <col min="8199" max="8199" width="10.7109375" style="205" customWidth="1"/>
    <col min="8200" max="8200" width="10.28515625" style="205" customWidth="1"/>
    <col min="8201" max="8201" width="14.140625" style="205" customWidth="1"/>
    <col min="8202" max="8202" width="15.5703125" style="205" customWidth="1"/>
    <col min="8203" max="8203" width="16.42578125" style="205" customWidth="1"/>
    <col min="8204" max="8204" width="15" style="205" customWidth="1"/>
    <col min="8205" max="8205" width="15.7109375" style="205" customWidth="1"/>
    <col min="8206" max="8206" width="16.140625" style="205" customWidth="1"/>
    <col min="8207" max="8207" width="8.85546875" style="205" customWidth="1"/>
    <col min="8208" max="8208" width="9.85546875" style="205" customWidth="1"/>
    <col min="8209" max="8209" width="14.42578125" style="205" customWidth="1"/>
    <col min="8210" max="8210" width="10.5703125" style="205" customWidth="1"/>
    <col min="8211" max="8211" width="10.42578125" style="205" customWidth="1"/>
    <col min="8212" max="8212" width="14" style="205" customWidth="1"/>
    <col min="8213" max="8448" width="9.140625" style="205"/>
    <col min="8449" max="8449" width="47.28515625" style="205" customWidth="1"/>
    <col min="8450" max="8450" width="15.85546875" style="205" customWidth="1"/>
    <col min="8451" max="8451" width="16.42578125" style="205" customWidth="1"/>
    <col min="8452" max="8452" width="15.28515625" style="205" customWidth="1"/>
    <col min="8453" max="8453" width="14.7109375" style="205" customWidth="1"/>
    <col min="8454" max="8454" width="16.140625" style="205" customWidth="1"/>
    <col min="8455" max="8455" width="10.7109375" style="205" customWidth="1"/>
    <col min="8456" max="8456" width="10.28515625" style="205" customWidth="1"/>
    <col min="8457" max="8457" width="14.140625" style="205" customWidth="1"/>
    <col min="8458" max="8458" width="15.5703125" style="205" customWidth="1"/>
    <col min="8459" max="8459" width="16.42578125" style="205" customWidth="1"/>
    <col min="8460" max="8460" width="15" style="205" customWidth="1"/>
    <col min="8461" max="8461" width="15.7109375" style="205" customWidth="1"/>
    <col min="8462" max="8462" width="16.140625" style="205" customWidth="1"/>
    <col min="8463" max="8463" width="8.85546875" style="205" customWidth="1"/>
    <col min="8464" max="8464" width="9.85546875" style="205" customWidth="1"/>
    <col min="8465" max="8465" width="14.42578125" style="205" customWidth="1"/>
    <col min="8466" max="8466" width="10.5703125" style="205" customWidth="1"/>
    <col min="8467" max="8467" width="10.42578125" style="205" customWidth="1"/>
    <col min="8468" max="8468" width="14" style="205" customWidth="1"/>
    <col min="8469" max="8704" width="9.140625" style="205"/>
    <col min="8705" max="8705" width="47.28515625" style="205" customWidth="1"/>
    <col min="8706" max="8706" width="15.85546875" style="205" customWidth="1"/>
    <col min="8707" max="8707" width="16.42578125" style="205" customWidth="1"/>
    <col min="8708" max="8708" width="15.28515625" style="205" customWidth="1"/>
    <col min="8709" max="8709" width="14.7109375" style="205" customWidth="1"/>
    <col min="8710" max="8710" width="16.140625" style="205" customWidth="1"/>
    <col min="8711" max="8711" width="10.7109375" style="205" customWidth="1"/>
    <col min="8712" max="8712" width="10.28515625" style="205" customWidth="1"/>
    <col min="8713" max="8713" width="14.140625" style="205" customWidth="1"/>
    <col min="8714" max="8714" width="15.5703125" style="205" customWidth="1"/>
    <col min="8715" max="8715" width="16.42578125" style="205" customWidth="1"/>
    <col min="8716" max="8716" width="15" style="205" customWidth="1"/>
    <col min="8717" max="8717" width="15.7109375" style="205" customWidth="1"/>
    <col min="8718" max="8718" width="16.140625" style="205" customWidth="1"/>
    <col min="8719" max="8719" width="8.85546875" style="205" customWidth="1"/>
    <col min="8720" max="8720" width="9.85546875" style="205" customWidth="1"/>
    <col min="8721" max="8721" width="14.42578125" style="205" customWidth="1"/>
    <col min="8722" max="8722" width="10.5703125" style="205" customWidth="1"/>
    <col min="8723" max="8723" width="10.42578125" style="205" customWidth="1"/>
    <col min="8724" max="8724" width="14" style="205" customWidth="1"/>
    <col min="8725" max="8960" width="9.140625" style="205"/>
    <col min="8961" max="8961" width="47.28515625" style="205" customWidth="1"/>
    <col min="8962" max="8962" width="15.85546875" style="205" customWidth="1"/>
    <col min="8963" max="8963" width="16.42578125" style="205" customWidth="1"/>
    <col min="8964" max="8964" width="15.28515625" style="205" customWidth="1"/>
    <col min="8965" max="8965" width="14.7109375" style="205" customWidth="1"/>
    <col min="8966" max="8966" width="16.140625" style="205" customWidth="1"/>
    <col min="8967" max="8967" width="10.7109375" style="205" customWidth="1"/>
    <col min="8968" max="8968" width="10.28515625" style="205" customWidth="1"/>
    <col min="8969" max="8969" width="14.140625" style="205" customWidth="1"/>
    <col min="8970" max="8970" width="15.5703125" style="205" customWidth="1"/>
    <col min="8971" max="8971" width="16.42578125" style="205" customWidth="1"/>
    <col min="8972" max="8972" width="15" style="205" customWidth="1"/>
    <col min="8973" max="8973" width="15.7109375" style="205" customWidth="1"/>
    <col min="8974" max="8974" width="16.140625" style="205" customWidth="1"/>
    <col min="8975" max="8975" width="8.85546875" style="205" customWidth="1"/>
    <col min="8976" max="8976" width="9.85546875" style="205" customWidth="1"/>
    <col min="8977" max="8977" width="14.42578125" style="205" customWidth="1"/>
    <col min="8978" max="8978" width="10.5703125" style="205" customWidth="1"/>
    <col min="8979" max="8979" width="10.42578125" style="205" customWidth="1"/>
    <col min="8980" max="8980" width="14" style="205" customWidth="1"/>
    <col min="8981" max="9216" width="9.140625" style="205"/>
    <col min="9217" max="9217" width="47.28515625" style="205" customWidth="1"/>
    <col min="9218" max="9218" width="15.85546875" style="205" customWidth="1"/>
    <col min="9219" max="9219" width="16.42578125" style="205" customWidth="1"/>
    <col min="9220" max="9220" width="15.28515625" style="205" customWidth="1"/>
    <col min="9221" max="9221" width="14.7109375" style="205" customWidth="1"/>
    <col min="9222" max="9222" width="16.140625" style="205" customWidth="1"/>
    <col min="9223" max="9223" width="10.7109375" style="205" customWidth="1"/>
    <col min="9224" max="9224" width="10.28515625" style="205" customWidth="1"/>
    <col min="9225" max="9225" width="14.140625" style="205" customWidth="1"/>
    <col min="9226" max="9226" width="15.5703125" style="205" customWidth="1"/>
    <col min="9227" max="9227" width="16.42578125" style="205" customWidth="1"/>
    <col min="9228" max="9228" width="15" style="205" customWidth="1"/>
    <col min="9229" max="9229" width="15.7109375" style="205" customWidth="1"/>
    <col min="9230" max="9230" width="16.140625" style="205" customWidth="1"/>
    <col min="9231" max="9231" width="8.85546875" style="205" customWidth="1"/>
    <col min="9232" max="9232" width="9.85546875" style="205" customWidth="1"/>
    <col min="9233" max="9233" width="14.42578125" style="205" customWidth="1"/>
    <col min="9234" max="9234" width="10.5703125" style="205" customWidth="1"/>
    <col min="9235" max="9235" width="10.42578125" style="205" customWidth="1"/>
    <col min="9236" max="9236" width="14" style="205" customWidth="1"/>
    <col min="9237" max="9472" width="9.140625" style="205"/>
    <col min="9473" max="9473" width="47.28515625" style="205" customWidth="1"/>
    <col min="9474" max="9474" width="15.85546875" style="205" customWidth="1"/>
    <col min="9475" max="9475" width="16.42578125" style="205" customWidth="1"/>
    <col min="9476" max="9476" width="15.28515625" style="205" customWidth="1"/>
    <col min="9477" max="9477" width="14.7109375" style="205" customWidth="1"/>
    <col min="9478" max="9478" width="16.140625" style="205" customWidth="1"/>
    <col min="9479" max="9479" width="10.7109375" style="205" customWidth="1"/>
    <col min="9480" max="9480" width="10.28515625" style="205" customWidth="1"/>
    <col min="9481" max="9481" width="14.140625" style="205" customWidth="1"/>
    <col min="9482" max="9482" width="15.5703125" style="205" customWidth="1"/>
    <col min="9483" max="9483" width="16.42578125" style="205" customWidth="1"/>
    <col min="9484" max="9484" width="15" style="205" customWidth="1"/>
    <col min="9485" max="9485" width="15.7109375" style="205" customWidth="1"/>
    <col min="9486" max="9486" width="16.140625" style="205" customWidth="1"/>
    <col min="9487" max="9487" width="8.85546875" style="205" customWidth="1"/>
    <col min="9488" max="9488" width="9.85546875" style="205" customWidth="1"/>
    <col min="9489" max="9489" width="14.42578125" style="205" customWidth="1"/>
    <col min="9490" max="9490" width="10.5703125" style="205" customWidth="1"/>
    <col min="9491" max="9491" width="10.42578125" style="205" customWidth="1"/>
    <col min="9492" max="9492" width="14" style="205" customWidth="1"/>
    <col min="9493" max="9728" width="9.140625" style="205"/>
    <col min="9729" max="9729" width="47.28515625" style="205" customWidth="1"/>
    <col min="9730" max="9730" width="15.85546875" style="205" customWidth="1"/>
    <col min="9731" max="9731" width="16.42578125" style="205" customWidth="1"/>
    <col min="9732" max="9732" width="15.28515625" style="205" customWidth="1"/>
    <col min="9733" max="9733" width="14.7109375" style="205" customWidth="1"/>
    <col min="9734" max="9734" width="16.140625" style="205" customWidth="1"/>
    <col min="9735" max="9735" width="10.7109375" style="205" customWidth="1"/>
    <col min="9736" max="9736" width="10.28515625" style="205" customWidth="1"/>
    <col min="9737" max="9737" width="14.140625" style="205" customWidth="1"/>
    <col min="9738" max="9738" width="15.5703125" style="205" customWidth="1"/>
    <col min="9739" max="9739" width="16.42578125" style="205" customWidth="1"/>
    <col min="9740" max="9740" width="15" style="205" customWidth="1"/>
    <col min="9741" max="9741" width="15.7109375" style="205" customWidth="1"/>
    <col min="9742" max="9742" width="16.140625" style="205" customWidth="1"/>
    <col min="9743" max="9743" width="8.85546875" style="205" customWidth="1"/>
    <col min="9744" max="9744" width="9.85546875" style="205" customWidth="1"/>
    <col min="9745" max="9745" width="14.42578125" style="205" customWidth="1"/>
    <col min="9746" max="9746" width="10.5703125" style="205" customWidth="1"/>
    <col min="9747" max="9747" width="10.42578125" style="205" customWidth="1"/>
    <col min="9748" max="9748" width="14" style="205" customWidth="1"/>
    <col min="9749" max="9984" width="9.140625" style="205"/>
    <col min="9985" max="9985" width="47.28515625" style="205" customWidth="1"/>
    <col min="9986" max="9986" width="15.85546875" style="205" customWidth="1"/>
    <col min="9987" max="9987" width="16.42578125" style="205" customWidth="1"/>
    <col min="9988" max="9988" width="15.28515625" style="205" customWidth="1"/>
    <col min="9989" max="9989" width="14.7109375" style="205" customWidth="1"/>
    <col min="9990" max="9990" width="16.140625" style="205" customWidth="1"/>
    <col min="9991" max="9991" width="10.7109375" style="205" customWidth="1"/>
    <col min="9992" max="9992" width="10.28515625" style="205" customWidth="1"/>
    <col min="9993" max="9993" width="14.140625" style="205" customWidth="1"/>
    <col min="9994" max="9994" width="15.5703125" style="205" customWidth="1"/>
    <col min="9995" max="9995" width="16.42578125" style="205" customWidth="1"/>
    <col min="9996" max="9996" width="15" style="205" customWidth="1"/>
    <col min="9997" max="9997" width="15.7109375" style="205" customWidth="1"/>
    <col min="9998" max="9998" width="16.140625" style="205" customWidth="1"/>
    <col min="9999" max="9999" width="8.85546875" style="205" customWidth="1"/>
    <col min="10000" max="10000" width="9.85546875" style="205" customWidth="1"/>
    <col min="10001" max="10001" width="14.42578125" style="205" customWidth="1"/>
    <col min="10002" max="10002" width="10.5703125" style="205" customWidth="1"/>
    <col min="10003" max="10003" width="10.42578125" style="205" customWidth="1"/>
    <col min="10004" max="10004" width="14" style="205" customWidth="1"/>
    <col min="10005" max="10240" width="9.140625" style="205"/>
    <col min="10241" max="10241" width="47.28515625" style="205" customWidth="1"/>
    <col min="10242" max="10242" width="15.85546875" style="205" customWidth="1"/>
    <col min="10243" max="10243" width="16.42578125" style="205" customWidth="1"/>
    <col min="10244" max="10244" width="15.28515625" style="205" customWidth="1"/>
    <col min="10245" max="10245" width="14.7109375" style="205" customWidth="1"/>
    <col min="10246" max="10246" width="16.140625" style="205" customWidth="1"/>
    <col min="10247" max="10247" width="10.7109375" style="205" customWidth="1"/>
    <col min="10248" max="10248" width="10.28515625" style="205" customWidth="1"/>
    <col min="10249" max="10249" width="14.140625" style="205" customWidth="1"/>
    <col min="10250" max="10250" width="15.5703125" style="205" customWidth="1"/>
    <col min="10251" max="10251" width="16.42578125" style="205" customWidth="1"/>
    <col min="10252" max="10252" width="15" style="205" customWidth="1"/>
    <col min="10253" max="10253" width="15.7109375" style="205" customWidth="1"/>
    <col min="10254" max="10254" width="16.140625" style="205" customWidth="1"/>
    <col min="10255" max="10255" width="8.85546875" style="205" customWidth="1"/>
    <col min="10256" max="10256" width="9.85546875" style="205" customWidth="1"/>
    <col min="10257" max="10257" width="14.42578125" style="205" customWidth="1"/>
    <col min="10258" max="10258" width="10.5703125" style="205" customWidth="1"/>
    <col min="10259" max="10259" width="10.42578125" style="205" customWidth="1"/>
    <col min="10260" max="10260" width="14" style="205" customWidth="1"/>
    <col min="10261" max="10496" width="9.140625" style="205"/>
    <col min="10497" max="10497" width="47.28515625" style="205" customWidth="1"/>
    <col min="10498" max="10498" width="15.85546875" style="205" customWidth="1"/>
    <col min="10499" max="10499" width="16.42578125" style="205" customWidth="1"/>
    <col min="10500" max="10500" width="15.28515625" style="205" customWidth="1"/>
    <col min="10501" max="10501" width="14.7109375" style="205" customWidth="1"/>
    <col min="10502" max="10502" width="16.140625" style="205" customWidth="1"/>
    <col min="10503" max="10503" width="10.7109375" style="205" customWidth="1"/>
    <col min="10504" max="10504" width="10.28515625" style="205" customWidth="1"/>
    <col min="10505" max="10505" width="14.140625" style="205" customWidth="1"/>
    <col min="10506" max="10506" width="15.5703125" style="205" customWidth="1"/>
    <col min="10507" max="10507" width="16.42578125" style="205" customWidth="1"/>
    <col min="10508" max="10508" width="15" style="205" customWidth="1"/>
    <col min="10509" max="10509" width="15.7109375" style="205" customWidth="1"/>
    <col min="10510" max="10510" width="16.140625" style="205" customWidth="1"/>
    <col min="10511" max="10511" width="8.85546875" style="205" customWidth="1"/>
    <col min="10512" max="10512" width="9.85546875" style="205" customWidth="1"/>
    <col min="10513" max="10513" width="14.42578125" style="205" customWidth="1"/>
    <col min="10514" max="10514" width="10.5703125" style="205" customWidth="1"/>
    <col min="10515" max="10515" width="10.42578125" style="205" customWidth="1"/>
    <col min="10516" max="10516" width="14" style="205" customWidth="1"/>
    <col min="10517" max="10752" width="9.140625" style="205"/>
    <col min="10753" max="10753" width="47.28515625" style="205" customWidth="1"/>
    <col min="10754" max="10754" width="15.85546875" style="205" customWidth="1"/>
    <col min="10755" max="10755" width="16.42578125" style="205" customWidth="1"/>
    <col min="10756" max="10756" width="15.28515625" style="205" customWidth="1"/>
    <col min="10757" max="10757" width="14.7109375" style="205" customWidth="1"/>
    <col min="10758" max="10758" width="16.140625" style="205" customWidth="1"/>
    <col min="10759" max="10759" width="10.7109375" style="205" customWidth="1"/>
    <col min="10760" max="10760" width="10.28515625" style="205" customWidth="1"/>
    <col min="10761" max="10761" width="14.140625" style="205" customWidth="1"/>
    <col min="10762" max="10762" width="15.5703125" style="205" customWidth="1"/>
    <col min="10763" max="10763" width="16.42578125" style="205" customWidth="1"/>
    <col min="10764" max="10764" width="15" style="205" customWidth="1"/>
    <col min="10765" max="10765" width="15.7109375" style="205" customWidth="1"/>
    <col min="10766" max="10766" width="16.140625" style="205" customWidth="1"/>
    <col min="10767" max="10767" width="8.85546875" style="205" customWidth="1"/>
    <col min="10768" max="10768" width="9.85546875" style="205" customWidth="1"/>
    <col min="10769" max="10769" width="14.42578125" style="205" customWidth="1"/>
    <col min="10770" max="10770" width="10.5703125" style="205" customWidth="1"/>
    <col min="10771" max="10771" width="10.42578125" style="205" customWidth="1"/>
    <col min="10772" max="10772" width="14" style="205" customWidth="1"/>
    <col min="10773" max="11008" width="9.140625" style="205"/>
    <col min="11009" max="11009" width="47.28515625" style="205" customWidth="1"/>
    <col min="11010" max="11010" width="15.85546875" style="205" customWidth="1"/>
    <col min="11011" max="11011" width="16.42578125" style="205" customWidth="1"/>
    <col min="11012" max="11012" width="15.28515625" style="205" customWidth="1"/>
    <col min="11013" max="11013" width="14.7109375" style="205" customWidth="1"/>
    <col min="11014" max="11014" width="16.140625" style="205" customWidth="1"/>
    <col min="11015" max="11015" width="10.7109375" style="205" customWidth="1"/>
    <col min="11016" max="11016" width="10.28515625" style="205" customWidth="1"/>
    <col min="11017" max="11017" width="14.140625" style="205" customWidth="1"/>
    <col min="11018" max="11018" width="15.5703125" style="205" customWidth="1"/>
    <col min="11019" max="11019" width="16.42578125" style="205" customWidth="1"/>
    <col min="11020" max="11020" width="15" style="205" customWidth="1"/>
    <col min="11021" max="11021" width="15.7109375" style="205" customWidth="1"/>
    <col min="11022" max="11022" width="16.140625" style="205" customWidth="1"/>
    <col min="11023" max="11023" width="8.85546875" style="205" customWidth="1"/>
    <col min="11024" max="11024" width="9.85546875" style="205" customWidth="1"/>
    <col min="11025" max="11025" width="14.42578125" style="205" customWidth="1"/>
    <col min="11026" max="11026" width="10.5703125" style="205" customWidth="1"/>
    <col min="11027" max="11027" width="10.42578125" style="205" customWidth="1"/>
    <col min="11028" max="11028" width="14" style="205" customWidth="1"/>
    <col min="11029" max="11264" width="9.140625" style="205"/>
    <col min="11265" max="11265" width="47.28515625" style="205" customWidth="1"/>
    <col min="11266" max="11266" width="15.85546875" style="205" customWidth="1"/>
    <col min="11267" max="11267" width="16.42578125" style="205" customWidth="1"/>
    <col min="11268" max="11268" width="15.28515625" style="205" customWidth="1"/>
    <col min="11269" max="11269" width="14.7109375" style="205" customWidth="1"/>
    <col min="11270" max="11270" width="16.140625" style="205" customWidth="1"/>
    <col min="11271" max="11271" width="10.7109375" style="205" customWidth="1"/>
    <col min="11272" max="11272" width="10.28515625" style="205" customWidth="1"/>
    <col min="11273" max="11273" width="14.140625" style="205" customWidth="1"/>
    <col min="11274" max="11274" width="15.5703125" style="205" customWidth="1"/>
    <col min="11275" max="11275" width="16.42578125" style="205" customWidth="1"/>
    <col min="11276" max="11276" width="15" style="205" customWidth="1"/>
    <col min="11277" max="11277" width="15.7109375" style="205" customWidth="1"/>
    <col min="11278" max="11278" width="16.140625" style="205" customWidth="1"/>
    <col min="11279" max="11279" width="8.85546875" style="205" customWidth="1"/>
    <col min="11280" max="11280" width="9.85546875" style="205" customWidth="1"/>
    <col min="11281" max="11281" width="14.42578125" style="205" customWidth="1"/>
    <col min="11282" max="11282" width="10.5703125" style="205" customWidth="1"/>
    <col min="11283" max="11283" width="10.42578125" style="205" customWidth="1"/>
    <col min="11284" max="11284" width="14" style="205" customWidth="1"/>
    <col min="11285" max="11520" width="9.140625" style="205"/>
    <col min="11521" max="11521" width="47.28515625" style="205" customWidth="1"/>
    <col min="11522" max="11522" width="15.85546875" style="205" customWidth="1"/>
    <col min="11523" max="11523" width="16.42578125" style="205" customWidth="1"/>
    <col min="11524" max="11524" width="15.28515625" style="205" customWidth="1"/>
    <col min="11525" max="11525" width="14.7109375" style="205" customWidth="1"/>
    <col min="11526" max="11526" width="16.140625" style="205" customWidth="1"/>
    <col min="11527" max="11527" width="10.7109375" style="205" customWidth="1"/>
    <col min="11528" max="11528" width="10.28515625" style="205" customWidth="1"/>
    <col min="11529" max="11529" width="14.140625" style="205" customWidth="1"/>
    <col min="11530" max="11530" width="15.5703125" style="205" customWidth="1"/>
    <col min="11531" max="11531" width="16.42578125" style="205" customWidth="1"/>
    <col min="11532" max="11532" width="15" style="205" customWidth="1"/>
    <col min="11533" max="11533" width="15.7109375" style="205" customWidth="1"/>
    <col min="11534" max="11534" width="16.140625" style="205" customWidth="1"/>
    <col min="11535" max="11535" width="8.85546875" style="205" customWidth="1"/>
    <col min="11536" max="11536" width="9.85546875" style="205" customWidth="1"/>
    <col min="11537" max="11537" width="14.42578125" style="205" customWidth="1"/>
    <col min="11538" max="11538" width="10.5703125" style="205" customWidth="1"/>
    <col min="11539" max="11539" width="10.42578125" style="205" customWidth="1"/>
    <col min="11540" max="11540" width="14" style="205" customWidth="1"/>
    <col min="11541" max="11776" width="9.140625" style="205"/>
    <col min="11777" max="11777" width="47.28515625" style="205" customWidth="1"/>
    <col min="11778" max="11778" width="15.85546875" style="205" customWidth="1"/>
    <col min="11779" max="11779" width="16.42578125" style="205" customWidth="1"/>
    <col min="11780" max="11780" width="15.28515625" style="205" customWidth="1"/>
    <col min="11781" max="11781" width="14.7109375" style="205" customWidth="1"/>
    <col min="11782" max="11782" width="16.140625" style="205" customWidth="1"/>
    <col min="11783" max="11783" width="10.7109375" style="205" customWidth="1"/>
    <col min="11784" max="11784" width="10.28515625" style="205" customWidth="1"/>
    <col min="11785" max="11785" width="14.140625" style="205" customWidth="1"/>
    <col min="11786" max="11786" width="15.5703125" style="205" customWidth="1"/>
    <col min="11787" max="11787" width="16.42578125" style="205" customWidth="1"/>
    <col min="11788" max="11788" width="15" style="205" customWidth="1"/>
    <col min="11789" max="11789" width="15.7109375" style="205" customWidth="1"/>
    <col min="11790" max="11790" width="16.140625" style="205" customWidth="1"/>
    <col min="11791" max="11791" width="8.85546875" style="205" customWidth="1"/>
    <col min="11792" max="11792" width="9.85546875" style="205" customWidth="1"/>
    <col min="11793" max="11793" width="14.42578125" style="205" customWidth="1"/>
    <col min="11794" max="11794" width="10.5703125" style="205" customWidth="1"/>
    <col min="11795" max="11795" width="10.42578125" style="205" customWidth="1"/>
    <col min="11796" max="11796" width="14" style="205" customWidth="1"/>
    <col min="11797" max="12032" width="9.140625" style="205"/>
    <col min="12033" max="12033" width="47.28515625" style="205" customWidth="1"/>
    <col min="12034" max="12034" width="15.85546875" style="205" customWidth="1"/>
    <col min="12035" max="12035" width="16.42578125" style="205" customWidth="1"/>
    <col min="12036" max="12036" width="15.28515625" style="205" customWidth="1"/>
    <col min="12037" max="12037" width="14.7109375" style="205" customWidth="1"/>
    <col min="12038" max="12038" width="16.140625" style="205" customWidth="1"/>
    <col min="12039" max="12039" width="10.7109375" style="205" customWidth="1"/>
    <col min="12040" max="12040" width="10.28515625" style="205" customWidth="1"/>
    <col min="12041" max="12041" width="14.140625" style="205" customWidth="1"/>
    <col min="12042" max="12042" width="15.5703125" style="205" customWidth="1"/>
    <col min="12043" max="12043" width="16.42578125" style="205" customWidth="1"/>
    <col min="12044" max="12044" width="15" style="205" customWidth="1"/>
    <col min="12045" max="12045" width="15.7109375" style="205" customWidth="1"/>
    <col min="12046" max="12046" width="16.140625" style="205" customWidth="1"/>
    <col min="12047" max="12047" width="8.85546875" style="205" customWidth="1"/>
    <col min="12048" max="12048" width="9.85546875" style="205" customWidth="1"/>
    <col min="12049" max="12049" width="14.42578125" style="205" customWidth="1"/>
    <col min="12050" max="12050" width="10.5703125" style="205" customWidth="1"/>
    <col min="12051" max="12051" width="10.42578125" style="205" customWidth="1"/>
    <col min="12052" max="12052" width="14" style="205" customWidth="1"/>
    <col min="12053" max="12288" width="9.140625" style="205"/>
    <col min="12289" max="12289" width="47.28515625" style="205" customWidth="1"/>
    <col min="12290" max="12290" width="15.85546875" style="205" customWidth="1"/>
    <col min="12291" max="12291" width="16.42578125" style="205" customWidth="1"/>
    <col min="12292" max="12292" width="15.28515625" style="205" customWidth="1"/>
    <col min="12293" max="12293" width="14.7109375" style="205" customWidth="1"/>
    <col min="12294" max="12294" width="16.140625" style="205" customWidth="1"/>
    <col min="12295" max="12295" width="10.7109375" style="205" customWidth="1"/>
    <col min="12296" max="12296" width="10.28515625" style="205" customWidth="1"/>
    <col min="12297" max="12297" width="14.140625" style="205" customWidth="1"/>
    <col min="12298" max="12298" width="15.5703125" style="205" customWidth="1"/>
    <col min="12299" max="12299" width="16.42578125" style="205" customWidth="1"/>
    <col min="12300" max="12300" width="15" style="205" customWidth="1"/>
    <col min="12301" max="12301" width="15.7109375" style="205" customWidth="1"/>
    <col min="12302" max="12302" width="16.140625" style="205" customWidth="1"/>
    <col min="12303" max="12303" width="8.85546875" style="205" customWidth="1"/>
    <col min="12304" max="12304" width="9.85546875" style="205" customWidth="1"/>
    <col min="12305" max="12305" width="14.42578125" style="205" customWidth="1"/>
    <col min="12306" max="12306" width="10.5703125" style="205" customWidth="1"/>
    <col min="12307" max="12307" width="10.42578125" style="205" customWidth="1"/>
    <col min="12308" max="12308" width="14" style="205" customWidth="1"/>
    <col min="12309" max="12544" width="9.140625" style="205"/>
    <col min="12545" max="12545" width="47.28515625" style="205" customWidth="1"/>
    <col min="12546" max="12546" width="15.85546875" style="205" customWidth="1"/>
    <col min="12547" max="12547" width="16.42578125" style="205" customWidth="1"/>
    <col min="12548" max="12548" width="15.28515625" style="205" customWidth="1"/>
    <col min="12549" max="12549" width="14.7109375" style="205" customWidth="1"/>
    <col min="12550" max="12550" width="16.140625" style="205" customWidth="1"/>
    <col min="12551" max="12551" width="10.7109375" style="205" customWidth="1"/>
    <col min="12552" max="12552" width="10.28515625" style="205" customWidth="1"/>
    <col min="12553" max="12553" width="14.140625" style="205" customWidth="1"/>
    <col min="12554" max="12554" width="15.5703125" style="205" customWidth="1"/>
    <col min="12555" max="12555" width="16.42578125" style="205" customWidth="1"/>
    <col min="12556" max="12556" width="15" style="205" customWidth="1"/>
    <col min="12557" max="12557" width="15.7109375" style="205" customWidth="1"/>
    <col min="12558" max="12558" width="16.140625" style="205" customWidth="1"/>
    <col min="12559" max="12559" width="8.85546875" style="205" customWidth="1"/>
    <col min="12560" max="12560" width="9.85546875" style="205" customWidth="1"/>
    <col min="12561" max="12561" width="14.42578125" style="205" customWidth="1"/>
    <col min="12562" max="12562" width="10.5703125" style="205" customWidth="1"/>
    <col min="12563" max="12563" width="10.42578125" style="205" customWidth="1"/>
    <col min="12564" max="12564" width="14" style="205" customWidth="1"/>
    <col min="12565" max="12800" width="9.140625" style="205"/>
    <col min="12801" max="12801" width="47.28515625" style="205" customWidth="1"/>
    <col min="12802" max="12802" width="15.85546875" style="205" customWidth="1"/>
    <col min="12803" max="12803" width="16.42578125" style="205" customWidth="1"/>
    <col min="12804" max="12804" width="15.28515625" style="205" customWidth="1"/>
    <col min="12805" max="12805" width="14.7109375" style="205" customWidth="1"/>
    <col min="12806" max="12806" width="16.140625" style="205" customWidth="1"/>
    <col min="12807" max="12807" width="10.7109375" style="205" customWidth="1"/>
    <col min="12808" max="12808" width="10.28515625" style="205" customWidth="1"/>
    <col min="12809" max="12809" width="14.140625" style="205" customWidth="1"/>
    <col min="12810" max="12810" width="15.5703125" style="205" customWidth="1"/>
    <col min="12811" max="12811" width="16.42578125" style="205" customWidth="1"/>
    <col min="12812" max="12812" width="15" style="205" customWidth="1"/>
    <col min="12813" max="12813" width="15.7109375" style="205" customWidth="1"/>
    <col min="12814" max="12814" width="16.140625" style="205" customWidth="1"/>
    <col min="12815" max="12815" width="8.85546875" style="205" customWidth="1"/>
    <col min="12816" max="12816" width="9.85546875" style="205" customWidth="1"/>
    <col min="12817" max="12817" width="14.42578125" style="205" customWidth="1"/>
    <col min="12818" max="12818" width="10.5703125" style="205" customWidth="1"/>
    <col min="12819" max="12819" width="10.42578125" style="205" customWidth="1"/>
    <col min="12820" max="12820" width="14" style="205" customWidth="1"/>
    <col min="12821" max="13056" width="9.140625" style="205"/>
    <col min="13057" max="13057" width="47.28515625" style="205" customWidth="1"/>
    <col min="13058" max="13058" width="15.85546875" style="205" customWidth="1"/>
    <col min="13059" max="13059" width="16.42578125" style="205" customWidth="1"/>
    <col min="13060" max="13060" width="15.28515625" style="205" customWidth="1"/>
    <col min="13061" max="13061" width="14.7109375" style="205" customWidth="1"/>
    <col min="13062" max="13062" width="16.140625" style="205" customWidth="1"/>
    <col min="13063" max="13063" width="10.7109375" style="205" customWidth="1"/>
    <col min="13064" max="13064" width="10.28515625" style="205" customWidth="1"/>
    <col min="13065" max="13065" width="14.140625" style="205" customWidth="1"/>
    <col min="13066" max="13066" width="15.5703125" style="205" customWidth="1"/>
    <col min="13067" max="13067" width="16.42578125" style="205" customWidth="1"/>
    <col min="13068" max="13068" width="15" style="205" customWidth="1"/>
    <col min="13069" max="13069" width="15.7109375" style="205" customWidth="1"/>
    <col min="13070" max="13070" width="16.140625" style="205" customWidth="1"/>
    <col min="13071" max="13071" width="8.85546875" style="205" customWidth="1"/>
    <col min="13072" max="13072" width="9.85546875" style="205" customWidth="1"/>
    <col min="13073" max="13073" width="14.42578125" style="205" customWidth="1"/>
    <col min="13074" max="13074" width="10.5703125" style="205" customWidth="1"/>
    <col min="13075" max="13075" width="10.42578125" style="205" customWidth="1"/>
    <col min="13076" max="13076" width="14" style="205" customWidth="1"/>
    <col min="13077" max="13312" width="9.140625" style="205"/>
    <col min="13313" max="13313" width="47.28515625" style="205" customWidth="1"/>
    <col min="13314" max="13314" width="15.85546875" style="205" customWidth="1"/>
    <col min="13315" max="13315" width="16.42578125" style="205" customWidth="1"/>
    <col min="13316" max="13316" width="15.28515625" style="205" customWidth="1"/>
    <col min="13317" max="13317" width="14.7109375" style="205" customWidth="1"/>
    <col min="13318" max="13318" width="16.140625" style="205" customWidth="1"/>
    <col min="13319" max="13319" width="10.7109375" style="205" customWidth="1"/>
    <col min="13320" max="13320" width="10.28515625" style="205" customWidth="1"/>
    <col min="13321" max="13321" width="14.140625" style="205" customWidth="1"/>
    <col min="13322" max="13322" width="15.5703125" style="205" customWidth="1"/>
    <col min="13323" max="13323" width="16.42578125" style="205" customWidth="1"/>
    <col min="13324" max="13324" width="15" style="205" customWidth="1"/>
    <col min="13325" max="13325" width="15.7109375" style="205" customWidth="1"/>
    <col min="13326" max="13326" width="16.140625" style="205" customWidth="1"/>
    <col min="13327" max="13327" width="8.85546875" style="205" customWidth="1"/>
    <col min="13328" max="13328" width="9.85546875" style="205" customWidth="1"/>
    <col min="13329" max="13329" width="14.42578125" style="205" customWidth="1"/>
    <col min="13330" max="13330" width="10.5703125" style="205" customWidth="1"/>
    <col min="13331" max="13331" width="10.42578125" style="205" customWidth="1"/>
    <col min="13332" max="13332" width="14" style="205" customWidth="1"/>
    <col min="13333" max="13568" width="9.140625" style="205"/>
    <col min="13569" max="13569" width="47.28515625" style="205" customWidth="1"/>
    <col min="13570" max="13570" width="15.85546875" style="205" customWidth="1"/>
    <col min="13571" max="13571" width="16.42578125" style="205" customWidth="1"/>
    <col min="13572" max="13572" width="15.28515625" style="205" customWidth="1"/>
    <col min="13573" max="13573" width="14.7109375" style="205" customWidth="1"/>
    <col min="13574" max="13574" width="16.140625" style="205" customWidth="1"/>
    <col min="13575" max="13575" width="10.7109375" style="205" customWidth="1"/>
    <col min="13576" max="13576" width="10.28515625" style="205" customWidth="1"/>
    <col min="13577" max="13577" width="14.140625" style="205" customWidth="1"/>
    <col min="13578" max="13578" width="15.5703125" style="205" customWidth="1"/>
    <col min="13579" max="13579" width="16.42578125" style="205" customWidth="1"/>
    <col min="13580" max="13580" width="15" style="205" customWidth="1"/>
    <col min="13581" max="13581" width="15.7109375" style="205" customWidth="1"/>
    <col min="13582" max="13582" width="16.140625" style="205" customWidth="1"/>
    <col min="13583" max="13583" width="8.85546875" style="205" customWidth="1"/>
    <col min="13584" max="13584" width="9.85546875" style="205" customWidth="1"/>
    <col min="13585" max="13585" width="14.42578125" style="205" customWidth="1"/>
    <col min="13586" max="13586" width="10.5703125" style="205" customWidth="1"/>
    <col min="13587" max="13587" width="10.42578125" style="205" customWidth="1"/>
    <col min="13588" max="13588" width="14" style="205" customWidth="1"/>
    <col min="13589" max="13824" width="9.140625" style="205"/>
    <col min="13825" max="13825" width="47.28515625" style="205" customWidth="1"/>
    <col min="13826" max="13826" width="15.85546875" style="205" customWidth="1"/>
    <col min="13827" max="13827" width="16.42578125" style="205" customWidth="1"/>
    <col min="13828" max="13828" width="15.28515625" style="205" customWidth="1"/>
    <col min="13829" max="13829" width="14.7109375" style="205" customWidth="1"/>
    <col min="13830" max="13830" width="16.140625" style="205" customWidth="1"/>
    <col min="13831" max="13831" width="10.7109375" style="205" customWidth="1"/>
    <col min="13832" max="13832" width="10.28515625" style="205" customWidth="1"/>
    <col min="13833" max="13833" width="14.140625" style="205" customWidth="1"/>
    <col min="13834" max="13834" width="15.5703125" style="205" customWidth="1"/>
    <col min="13835" max="13835" width="16.42578125" style="205" customWidth="1"/>
    <col min="13836" max="13836" width="15" style="205" customWidth="1"/>
    <col min="13837" max="13837" width="15.7109375" style="205" customWidth="1"/>
    <col min="13838" max="13838" width="16.140625" style="205" customWidth="1"/>
    <col min="13839" max="13839" width="8.85546875" style="205" customWidth="1"/>
    <col min="13840" max="13840" width="9.85546875" style="205" customWidth="1"/>
    <col min="13841" max="13841" width="14.42578125" style="205" customWidth="1"/>
    <col min="13842" max="13842" width="10.5703125" style="205" customWidth="1"/>
    <col min="13843" max="13843" width="10.42578125" style="205" customWidth="1"/>
    <col min="13844" max="13844" width="14" style="205" customWidth="1"/>
    <col min="13845" max="14080" width="9.140625" style="205"/>
    <col min="14081" max="14081" width="47.28515625" style="205" customWidth="1"/>
    <col min="14082" max="14082" width="15.85546875" style="205" customWidth="1"/>
    <col min="14083" max="14083" width="16.42578125" style="205" customWidth="1"/>
    <col min="14084" max="14084" width="15.28515625" style="205" customWidth="1"/>
    <col min="14085" max="14085" width="14.7109375" style="205" customWidth="1"/>
    <col min="14086" max="14086" width="16.140625" style="205" customWidth="1"/>
    <col min="14087" max="14087" width="10.7109375" style="205" customWidth="1"/>
    <col min="14088" max="14088" width="10.28515625" style="205" customWidth="1"/>
    <col min="14089" max="14089" width="14.140625" style="205" customWidth="1"/>
    <col min="14090" max="14090" width="15.5703125" style="205" customWidth="1"/>
    <col min="14091" max="14091" width="16.42578125" style="205" customWidth="1"/>
    <col min="14092" max="14092" width="15" style="205" customWidth="1"/>
    <col min="14093" max="14093" width="15.7109375" style="205" customWidth="1"/>
    <col min="14094" max="14094" width="16.140625" style="205" customWidth="1"/>
    <col min="14095" max="14095" width="8.85546875" style="205" customWidth="1"/>
    <col min="14096" max="14096" width="9.85546875" style="205" customWidth="1"/>
    <col min="14097" max="14097" width="14.42578125" style="205" customWidth="1"/>
    <col min="14098" max="14098" width="10.5703125" style="205" customWidth="1"/>
    <col min="14099" max="14099" width="10.42578125" style="205" customWidth="1"/>
    <col min="14100" max="14100" width="14" style="205" customWidth="1"/>
    <col min="14101" max="14336" width="9.140625" style="205"/>
    <col min="14337" max="14337" width="47.28515625" style="205" customWidth="1"/>
    <col min="14338" max="14338" width="15.85546875" style="205" customWidth="1"/>
    <col min="14339" max="14339" width="16.42578125" style="205" customWidth="1"/>
    <col min="14340" max="14340" width="15.28515625" style="205" customWidth="1"/>
    <col min="14341" max="14341" width="14.7109375" style="205" customWidth="1"/>
    <col min="14342" max="14342" width="16.140625" style="205" customWidth="1"/>
    <col min="14343" max="14343" width="10.7109375" style="205" customWidth="1"/>
    <col min="14344" max="14344" width="10.28515625" style="205" customWidth="1"/>
    <col min="14345" max="14345" width="14.140625" style="205" customWidth="1"/>
    <col min="14346" max="14346" width="15.5703125" style="205" customWidth="1"/>
    <col min="14347" max="14347" width="16.42578125" style="205" customWidth="1"/>
    <col min="14348" max="14348" width="15" style="205" customWidth="1"/>
    <col min="14349" max="14349" width="15.7109375" style="205" customWidth="1"/>
    <col min="14350" max="14350" width="16.140625" style="205" customWidth="1"/>
    <col min="14351" max="14351" width="8.85546875" style="205" customWidth="1"/>
    <col min="14352" max="14352" width="9.85546875" style="205" customWidth="1"/>
    <col min="14353" max="14353" width="14.42578125" style="205" customWidth="1"/>
    <col min="14354" max="14354" width="10.5703125" style="205" customWidth="1"/>
    <col min="14355" max="14355" width="10.42578125" style="205" customWidth="1"/>
    <col min="14356" max="14356" width="14" style="205" customWidth="1"/>
    <col min="14357" max="14592" width="9.140625" style="205"/>
    <col min="14593" max="14593" width="47.28515625" style="205" customWidth="1"/>
    <col min="14594" max="14594" width="15.85546875" style="205" customWidth="1"/>
    <col min="14595" max="14595" width="16.42578125" style="205" customWidth="1"/>
    <col min="14596" max="14596" width="15.28515625" style="205" customWidth="1"/>
    <col min="14597" max="14597" width="14.7109375" style="205" customWidth="1"/>
    <col min="14598" max="14598" width="16.140625" style="205" customWidth="1"/>
    <col min="14599" max="14599" width="10.7109375" style="205" customWidth="1"/>
    <col min="14600" max="14600" width="10.28515625" style="205" customWidth="1"/>
    <col min="14601" max="14601" width="14.140625" style="205" customWidth="1"/>
    <col min="14602" max="14602" width="15.5703125" style="205" customWidth="1"/>
    <col min="14603" max="14603" width="16.42578125" style="205" customWidth="1"/>
    <col min="14604" max="14604" width="15" style="205" customWidth="1"/>
    <col min="14605" max="14605" width="15.7109375" style="205" customWidth="1"/>
    <col min="14606" max="14606" width="16.140625" style="205" customWidth="1"/>
    <col min="14607" max="14607" width="8.85546875" style="205" customWidth="1"/>
    <col min="14608" max="14608" width="9.85546875" style="205" customWidth="1"/>
    <col min="14609" max="14609" width="14.42578125" style="205" customWidth="1"/>
    <col min="14610" max="14610" width="10.5703125" style="205" customWidth="1"/>
    <col min="14611" max="14611" width="10.42578125" style="205" customWidth="1"/>
    <col min="14612" max="14612" width="14" style="205" customWidth="1"/>
    <col min="14613" max="14848" width="9.140625" style="205"/>
    <col min="14849" max="14849" width="47.28515625" style="205" customWidth="1"/>
    <col min="14850" max="14850" width="15.85546875" style="205" customWidth="1"/>
    <col min="14851" max="14851" width="16.42578125" style="205" customWidth="1"/>
    <col min="14852" max="14852" width="15.28515625" style="205" customWidth="1"/>
    <col min="14853" max="14853" width="14.7109375" style="205" customWidth="1"/>
    <col min="14854" max="14854" width="16.140625" style="205" customWidth="1"/>
    <col min="14855" max="14855" width="10.7109375" style="205" customWidth="1"/>
    <col min="14856" max="14856" width="10.28515625" style="205" customWidth="1"/>
    <col min="14857" max="14857" width="14.140625" style="205" customWidth="1"/>
    <col min="14858" max="14858" width="15.5703125" style="205" customWidth="1"/>
    <col min="14859" max="14859" width="16.42578125" style="205" customWidth="1"/>
    <col min="14860" max="14860" width="15" style="205" customWidth="1"/>
    <col min="14861" max="14861" width="15.7109375" style="205" customWidth="1"/>
    <col min="14862" max="14862" width="16.140625" style="205" customWidth="1"/>
    <col min="14863" max="14863" width="8.85546875" style="205" customWidth="1"/>
    <col min="14864" max="14864" width="9.85546875" style="205" customWidth="1"/>
    <col min="14865" max="14865" width="14.42578125" style="205" customWidth="1"/>
    <col min="14866" max="14866" width="10.5703125" style="205" customWidth="1"/>
    <col min="14867" max="14867" width="10.42578125" style="205" customWidth="1"/>
    <col min="14868" max="14868" width="14" style="205" customWidth="1"/>
    <col min="14869" max="15104" width="9.140625" style="205"/>
    <col min="15105" max="15105" width="47.28515625" style="205" customWidth="1"/>
    <col min="15106" max="15106" width="15.85546875" style="205" customWidth="1"/>
    <col min="15107" max="15107" width="16.42578125" style="205" customWidth="1"/>
    <col min="15108" max="15108" width="15.28515625" style="205" customWidth="1"/>
    <col min="15109" max="15109" width="14.7109375" style="205" customWidth="1"/>
    <col min="15110" max="15110" width="16.140625" style="205" customWidth="1"/>
    <col min="15111" max="15111" width="10.7109375" style="205" customWidth="1"/>
    <col min="15112" max="15112" width="10.28515625" style="205" customWidth="1"/>
    <col min="15113" max="15113" width="14.140625" style="205" customWidth="1"/>
    <col min="15114" max="15114" width="15.5703125" style="205" customWidth="1"/>
    <col min="15115" max="15115" width="16.42578125" style="205" customWidth="1"/>
    <col min="15116" max="15116" width="15" style="205" customWidth="1"/>
    <col min="15117" max="15117" width="15.7109375" style="205" customWidth="1"/>
    <col min="15118" max="15118" width="16.140625" style="205" customWidth="1"/>
    <col min="15119" max="15119" width="8.85546875" style="205" customWidth="1"/>
    <col min="15120" max="15120" width="9.85546875" style="205" customWidth="1"/>
    <col min="15121" max="15121" width="14.42578125" style="205" customWidth="1"/>
    <col min="15122" max="15122" width="10.5703125" style="205" customWidth="1"/>
    <col min="15123" max="15123" width="10.42578125" style="205" customWidth="1"/>
    <col min="15124" max="15124" width="14" style="205" customWidth="1"/>
    <col min="15125" max="15360" width="9.140625" style="205"/>
    <col min="15361" max="15361" width="47.28515625" style="205" customWidth="1"/>
    <col min="15362" max="15362" width="15.85546875" style="205" customWidth="1"/>
    <col min="15363" max="15363" width="16.42578125" style="205" customWidth="1"/>
    <col min="15364" max="15364" width="15.28515625" style="205" customWidth="1"/>
    <col min="15365" max="15365" width="14.7109375" style="205" customWidth="1"/>
    <col min="15366" max="15366" width="16.140625" style="205" customWidth="1"/>
    <col min="15367" max="15367" width="10.7109375" style="205" customWidth="1"/>
    <col min="15368" max="15368" width="10.28515625" style="205" customWidth="1"/>
    <col min="15369" max="15369" width="14.140625" style="205" customWidth="1"/>
    <col min="15370" max="15370" width="15.5703125" style="205" customWidth="1"/>
    <col min="15371" max="15371" width="16.42578125" style="205" customWidth="1"/>
    <col min="15372" max="15372" width="15" style="205" customWidth="1"/>
    <col min="15373" max="15373" width="15.7109375" style="205" customWidth="1"/>
    <col min="15374" max="15374" width="16.140625" style="205" customWidth="1"/>
    <col min="15375" max="15375" width="8.85546875" style="205" customWidth="1"/>
    <col min="15376" max="15376" width="9.85546875" style="205" customWidth="1"/>
    <col min="15377" max="15377" width="14.42578125" style="205" customWidth="1"/>
    <col min="15378" max="15378" width="10.5703125" style="205" customWidth="1"/>
    <col min="15379" max="15379" width="10.42578125" style="205" customWidth="1"/>
    <col min="15380" max="15380" width="14" style="205" customWidth="1"/>
    <col min="15381" max="15616" width="9.140625" style="205"/>
    <col min="15617" max="15617" width="47.28515625" style="205" customWidth="1"/>
    <col min="15618" max="15618" width="15.85546875" style="205" customWidth="1"/>
    <col min="15619" max="15619" width="16.42578125" style="205" customWidth="1"/>
    <col min="15620" max="15620" width="15.28515625" style="205" customWidth="1"/>
    <col min="15621" max="15621" width="14.7109375" style="205" customWidth="1"/>
    <col min="15622" max="15622" width="16.140625" style="205" customWidth="1"/>
    <col min="15623" max="15623" width="10.7109375" style="205" customWidth="1"/>
    <col min="15624" max="15624" width="10.28515625" style="205" customWidth="1"/>
    <col min="15625" max="15625" width="14.140625" style="205" customWidth="1"/>
    <col min="15626" max="15626" width="15.5703125" style="205" customWidth="1"/>
    <col min="15627" max="15627" width="16.42578125" style="205" customWidth="1"/>
    <col min="15628" max="15628" width="15" style="205" customWidth="1"/>
    <col min="15629" max="15629" width="15.7109375" style="205" customWidth="1"/>
    <col min="15630" max="15630" width="16.140625" style="205" customWidth="1"/>
    <col min="15631" max="15631" width="8.85546875" style="205" customWidth="1"/>
    <col min="15632" max="15632" width="9.85546875" style="205" customWidth="1"/>
    <col min="15633" max="15633" width="14.42578125" style="205" customWidth="1"/>
    <col min="15634" max="15634" width="10.5703125" style="205" customWidth="1"/>
    <col min="15635" max="15635" width="10.42578125" style="205" customWidth="1"/>
    <col min="15636" max="15636" width="14" style="205" customWidth="1"/>
    <col min="15637" max="15872" width="9.140625" style="205"/>
    <col min="15873" max="15873" width="47.28515625" style="205" customWidth="1"/>
    <col min="15874" max="15874" width="15.85546875" style="205" customWidth="1"/>
    <col min="15875" max="15875" width="16.42578125" style="205" customWidth="1"/>
    <col min="15876" max="15876" width="15.28515625" style="205" customWidth="1"/>
    <col min="15877" max="15877" width="14.7109375" style="205" customWidth="1"/>
    <col min="15878" max="15878" width="16.140625" style="205" customWidth="1"/>
    <col min="15879" max="15879" width="10.7109375" style="205" customWidth="1"/>
    <col min="15880" max="15880" width="10.28515625" style="205" customWidth="1"/>
    <col min="15881" max="15881" width="14.140625" style="205" customWidth="1"/>
    <col min="15882" max="15882" width="15.5703125" style="205" customWidth="1"/>
    <col min="15883" max="15883" width="16.42578125" style="205" customWidth="1"/>
    <col min="15884" max="15884" width="15" style="205" customWidth="1"/>
    <col min="15885" max="15885" width="15.7109375" style="205" customWidth="1"/>
    <col min="15886" max="15886" width="16.140625" style="205" customWidth="1"/>
    <col min="15887" max="15887" width="8.85546875" style="205" customWidth="1"/>
    <col min="15888" max="15888" width="9.85546875" style="205" customWidth="1"/>
    <col min="15889" max="15889" width="14.42578125" style="205" customWidth="1"/>
    <col min="15890" max="15890" width="10.5703125" style="205" customWidth="1"/>
    <col min="15891" max="15891" width="10.42578125" style="205" customWidth="1"/>
    <col min="15892" max="15892" width="14" style="205" customWidth="1"/>
    <col min="15893" max="16128" width="9.140625" style="205"/>
    <col min="16129" max="16129" width="47.28515625" style="205" customWidth="1"/>
    <col min="16130" max="16130" width="15.85546875" style="205" customWidth="1"/>
    <col min="16131" max="16131" width="16.42578125" style="205" customWidth="1"/>
    <col min="16132" max="16132" width="15.28515625" style="205" customWidth="1"/>
    <col min="16133" max="16133" width="14.7109375" style="205" customWidth="1"/>
    <col min="16134" max="16134" width="16.140625" style="205" customWidth="1"/>
    <col min="16135" max="16135" width="10.7109375" style="205" customWidth="1"/>
    <col min="16136" max="16136" width="10.28515625" style="205" customWidth="1"/>
    <col min="16137" max="16137" width="14.140625" style="205" customWidth="1"/>
    <col min="16138" max="16138" width="15.5703125" style="205" customWidth="1"/>
    <col min="16139" max="16139" width="16.42578125" style="205" customWidth="1"/>
    <col min="16140" max="16140" width="15" style="205" customWidth="1"/>
    <col min="16141" max="16141" width="15.7109375" style="205" customWidth="1"/>
    <col min="16142" max="16142" width="16.140625" style="205" customWidth="1"/>
    <col min="16143" max="16143" width="8.85546875" style="205" customWidth="1"/>
    <col min="16144" max="16144" width="9.85546875" style="205" customWidth="1"/>
    <col min="16145" max="16145" width="14.42578125" style="205" customWidth="1"/>
    <col min="16146" max="16146" width="10.5703125" style="205" customWidth="1"/>
    <col min="16147" max="16147" width="10.42578125" style="205" customWidth="1"/>
    <col min="16148" max="16148" width="14" style="205" customWidth="1"/>
    <col min="16149" max="16384" width="9.140625" style="205"/>
  </cols>
  <sheetData>
    <row r="1" spans="1:20" ht="32.25" customHeight="1">
      <c r="A1" s="633" t="s">
        <v>377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</row>
    <row r="2" spans="1:20" ht="21">
      <c r="A2" s="115" t="s">
        <v>366</v>
      </c>
      <c r="B2" s="49"/>
      <c r="C2" s="49"/>
    </row>
    <row r="3" spans="1:20" ht="14.25" thickBot="1"/>
    <row r="4" spans="1:20" ht="21.75" thickBot="1">
      <c r="A4" s="634" t="s">
        <v>314</v>
      </c>
      <c r="B4" s="635"/>
      <c r="C4" s="635"/>
      <c r="D4" s="635"/>
      <c r="E4" s="635"/>
      <c r="F4" s="635"/>
      <c r="G4" s="635"/>
      <c r="H4" s="635"/>
      <c r="I4" s="636"/>
      <c r="J4" s="637" t="s">
        <v>365</v>
      </c>
      <c r="K4" s="635"/>
      <c r="L4" s="635"/>
      <c r="M4" s="635"/>
      <c r="N4" s="635"/>
      <c r="O4" s="635"/>
      <c r="P4" s="635"/>
      <c r="Q4" s="638"/>
      <c r="R4" s="220"/>
      <c r="S4" s="221" t="s">
        <v>315</v>
      </c>
      <c r="T4" s="222"/>
    </row>
    <row r="5" spans="1:20" ht="21.75" thickBot="1">
      <c r="A5" s="223" t="s">
        <v>285</v>
      </c>
      <c r="B5" s="224" t="s">
        <v>4</v>
      </c>
      <c r="C5" s="224" t="s">
        <v>5</v>
      </c>
      <c r="D5" s="225" t="s">
        <v>6</v>
      </c>
      <c r="E5" s="226" t="s">
        <v>57</v>
      </c>
      <c r="F5" s="227" t="s">
        <v>272</v>
      </c>
      <c r="G5" s="224" t="s">
        <v>96</v>
      </c>
      <c r="H5" s="224" t="s">
        <v>97</v>
      </c>
      <c r="I5" s="228" t="s">
        <v>273</v>
      </c>
      <c r="J5" s="224" t="s">
        <v>4</v>
      </c>
      <c r="K5" s="224" t="s">
        <v>5</v>
      </c>
      <c r="L5" s="225" t="s">
        <v>6</v>
      </c>
      <c r="M5" s="226" t="s">
        <v>57</v>
      </c>
      <c r="N5" s="227" t="s">
        <v>272</v>
      </c>
      <c r="O5" s="224" t="s">
        <v>96</v>
      </c>
      <c r="P5" s="224" t="s">
        <v>97</v>
      </c>
      <c r="Q5" s="228" t="s">
        <v>273</v>
      </c>
      <c r="R5" s="223" t="s">
        <v>272</v>
      </c>
      <c r="S5" s="224" t="s">
        <v>97</v>
      </c>
      <c r="T5" s="229" t="s">
        <v>273</v>
      </c>
    </row>
    <row r="6" spans="1:20" ht="33" customHeight="1">
      <c r="A6" s="230" t="s">
        <v>367</v>
      </c>
      <c r="B6" s="133">
        <v>166692500.99000007</v>
      </c>
      <c r="C6" s="133">
        <v>1292401725.5799997</v>
      </c>
      <c r="D6" s="138">
        <v>69949699.729999989</v>
      </c>
      <c r="E6" s="134">
        <v>107649772.84999998</v>
      </c>
      <c r="F6" s="231">
        <v>1636693699.1499996</v>
      </c>
      <c r="G6" s="90">
        <v>93638</v>
      </c>
      <c r="H6" s="133" t="s">
        <v>100</v>
      </c>
      <c r="I6" s="232">
        <v>17478.947640381037</v>
      </c>
      <c r="J6" s="133">
        <f>ตาราง4!C4</f>
        <v>165994042.49076706</v>
      </c>
      <c r="K6" s="133">
        <f>ตาราง4!D4</f>
        <v>1036999897.8511219</v>
      </c>
      <c r="L6" s="133">
        <f>ตาราง4!E4</f>
        <v>42849436.511423483</v>
      </c>
      <c r="M6" s="133">
        <f>ตาราง4!F4</f>
        <v>128113079.89353175</v>
      </c>
      <c r="N6" s="133">
        <f>ตาราง4!G4</f>
        <v>1373956456.7468443</v>
      </c>
      <c r="O6" s="133">
        <f>ตาราง4!H4</f>
        <v>108206</v>
      </c>
      <c r="P6" s="133" t="str">
        <f>ตาราง4!I4</f>
        <v>ราย</v>
      </c>
      <c r="Q6" s="233">
        <f>+N6/O6</f>
        <v>12697.599548517128</v>
      </c>
      <c r="R6" s="234">
        <f>+(N6-F6)/F6*100</f>
        <v>-16.052926857334715</v>
      </c>
      <c r="S6" s="235">
        <f>+(O6-G6)/G6*100</f>
        <v>15.557786368781903</v>
      </c>
      <c r="T6" s="236">
        <f>+(Q6-I6)/I6*100</f>
        <v>-27.354896817802221</v>
      </c>
    </row>
    <row r="7" spans="1:20" ht="27" customHeight="1">
      <c r="A7" s="237" t="s">
        <v>288</v>
      </c>
      <c r="B7" s="120"/>
      <c r="C7" s="120"/>
      <c r="D7" s="238"/>
      <c r="E7" s="239"/>
      <c r="F7" s="240"/>
      <c r="G7" s="144"/>
      <c r="H7" s="120"/>
      <c r="I7" s="241"/>
      <c r="J7" s="120"/>
      <c r="K7" s="120"/>
      <c r="L7" s="238"/>
      <c r="M7" s="239"/>
      <c r="N7" s="120"/>
      <c r="O7" s="242"/>
      <c r="P7" s="120"/>
      <c r="Q7" s="243"/>
      <c r="R7" s="244"/>
      <c r="S7" s="245"/>
      <c r="T7" s="246"/>
    </row>
    <row r="8" spans="1:20" ht="21">
      <c r="A8" s="237" t="s">
        <v>368</v>
      </c>
      <c r="B8" s="120">
        <v>14791980.300000001</v>
      </c>
      <c r="C8" s="120">
        <v>3784262.2</v>
      </c>
      <c r="D8" s="238">
        <v>745701.16</v>
      </c>
      <c r="E8" s="239">
        <v>33456585.91</v>
      </c>
      <c r="F8" s="247">
        <v>52778529.57</v>
      </c>
      <c r="G8" s="144">
        <v>65</v>
      </c>
      <c r="H8" s="120" t="s">
        <v>205</v>
      </c>
      <c r="I8" s="232">
        <v>811977.37800000003</v>
      </c>
      <c r="J8" s="120">
        <f>ตาราง4!C6</f>
        <v>14730000.401086358</v>
      </c>
      <c r="K8" s="120">
        <f>ตาราง4!D6</f>
        <v>3036423.9208058454</v>
      </c>
      <c r="L8" s="120">
        <f>ตาราง4!E6</f>
        <v>456797.87955131009</v>
      </c>
      <c r="M8" s="120">
        <f>ตาราง4!F6</f>
        <v>39816398.587529756</v>
      </c>
      <c r="N8" s="120">
        <f>ตาราง4!G6</f>
        <v>58039620.788973272</v>
      </c>
      <c r="O8" s="120">
        <f>ตาราง4!H6</f>
        <v>56</v>
      </c>
      <c r="P8" s="120" t="str">
        <f>ตาราง4!I6</f>
        <v>โครงการ</v>
      </c>
      <c r="Q8" s="233">
        <f>+N8/O8</f>
        <v>1036421.7998030941</v>
      </c>
      <c r="R8" s="244">
        <f>+(N8-F8)/F8*100</f>
        <v>9.9682413698083483</v>
      </c>
      <c r="S8" s="245">
        <f>+(O8-G8)/G8*100</f>
        <v>-13.846153846153847</v>
      </c>
      <c r="T8" s="246">
        <f>+(Q8-I8)/I8*100</f>
        <v>27.641708732813253</v>
      </c>
    </row>
    <row r="9" spans="1:20" ht="21">
      <c r="A9" s="237" t="s">
        <v>369</v>
      </c>
      <c r="B9" s="120">
        <v>131548512.90000001</v>
      </c>
      <c r="C9" s="120">
        <v>53465781.880000003</v>
      </c>
      <c r="D9" s="238">
        <v>3417175.2</v>
      </c>
      <c r="E9" s="239">
        <v>108335.4</v>
      </c>
      <c r="F9" s="249">
        <v>188539805.38</v>
      </c>
      <c r="G9" s="144">
        <v>280</v>
      </c>
      <c r="H9" s="133" t="s">
        <v>100</v>
      </c>
      <c r="I9" s="250">
        <v>673356.44778571429</v>
      </c>
      <c r="J9" s="120">
        <f>ตาราง4!C7</f>
        <v>130997311.27814668</v>
      </c>
      <c r="K9" s="120">
        <f>ตาราง4!D7</f>
        <v>42899981.678071812</v>
      </c>
      <c r="L9" s="120">
        <f>ตาราง4!E7</f>
        <v>2093276.0590252054</v>
      </c>
      <c r="M9" s="120">
        <f>ตาราง4!F7</f>
        <v>128929.03893849434</v>
      </c>
      <c r="N9" s="120">
        <f>ตาราง4!G7</f>
        <v>176119498.05418217</v>
      </c>
      <c r="O9" s="120">
        <f>ตาราง4!H7</f>
        <v>383</v>
      </c>
      <c r="P9" s="120" t="str">
        <f>ตาราง4!I7</f>
        <v>ราย</v>
      </c>
      <c r="Q9" s="243">
        <f>+N9/O9</f>
        <v>459842.03147306049</v>
      </c>
      <c r="R9" s="244">
        <f>+(N9-F9)/F9*100</f>
        <v>-6.5876313496690129</v>
      </c>
      <c r="S9" s="245">
        <f>+(O9-G9)/G9*100</f>
        <v>36.785714285714292</v>
      </c>
      <c r="T9" s="246">
        <f>+(Q9-I9)/I9*100</f>
        <v>-31.708973310462991</v>
      </c>
    </row>
    <row r="10" spans="1:20" ht="21">
      <c r="A10" s="230"/>
      <c r="B10" s="133"/>
      <c r="C10" s="133"/>
      <c r="D10" s="138"/>
      <c r="E10" s="134"/>
      <c r="F10" s="231"/>
      <c r="G10" s="133"/>
      <c r="H10" s="248"/>
      <c r="I10" s="251"/>
      <c r="J10" s="134"/>
      <c r="K10" s="133"/>
      <c r="L10" s="133"/>
      <c r="M10" s="138"/>
      <c r="N10" s="133"/>
      <c r="O10" s="134"/>
      <c r="P10" s="133"/>
      <c r="Q10" s="134"/>
      <c r="R10" s="252"/>
      <c r="S10" s="253"/>
      <c r="T10" s="254"/>
    </row>
    <row r="11" spans="1:20" ht="28.5" customHeight="1" thickBot="1">
      <c r="A11" s="255" t="s">
        <v>370</v>
      </c>
      <c r="B11" s="256">
        <f>SUM(B6:B10)</f>
        <v>313032994.19000006</v>
      </c>
      <c r="C11" s="256">
        <f>SUM(C6:C10)</f>
        <v>1349651769.6599998</v>
      </c>
      <c r="D11" s="256">
        <f>SUM(D6:D10)</f>
        <v>74112576.089999989</v>
      </c>
      <c r="E11" s="256">
        <f>SUM(E6:E10)</f>
        <v>141214694.16</v>
      </c>
      <c r="F11" s="256">
        <f>SUM(F6:F10)</f>
        <v>1878012034.0999994</v>
      </c>
      <c r="G11" s="257"/>
      <c r="H11" s="257"/>
      <c r="I11" s="257"/>
      <c r="J11" s="258">
        <f>SUM(J6:J9)</f>
        <v>311721354.17000008</v>
      </c>
      <c r="K11" s="258">
        <f>SUM(K6:K9)</f>
        <v>1082936303.4499996</v>
      </c>
      <c r="L11" s="258">
        <f>SUM(L6:L9)</f>
        <v>45399510.449999996</v>
      </c>
      <c r="M11" s="258">
        <f>SUM(M6:M9)</f>
        <v>168058407.52000001</v>
      </c>
      <c r="N11" s="258">
        <f>SUM(N6:N9)</f>
        <v>1608115575.5899997</v>
      </c>
      <c r="O11" s="257"/>
      <c r="P11" s="257"/>
      <c r="Q11" s="257"/>
      <c r="R11" s="259"/>
      <c r="S11" s="259"/>
      <c r="T11" s="259"/>
    </row>
    <row r="12" spans="1:20" ht="21.75" thickTop="1">
      <c r="A12" s="49"/>
    </row>
    <row r="13" spans="1:20" ht="21">
      <c r="A13" s="49"/>
    </row>
    <row r="20" spans="1:4" ht="21">
      <c r="A20" s="49"/>
    </row>
    <row r="21" spans="1:4" ht="21">
      <c r="A21" s="49"/>
    </row>
    <row r="22" spans="1:4" ht="21">
      <c r="A22" s="49"/>
    </row>
    <row r="23" spans="1:4" ht="21">
      <c r="A23" s="49"/>
    </row>
    <row r="24" spans="1:4" ht="21">
      <c r="A24" s="49"/>
    </row>
    <row r="25" spans="1:4" ht="21">
      <c r="A25" s="49"/>
    </row>
    <row r="26" spans="1:4" ht="21">
      <c r="A26" s="49"/>
    </row>
    <row r="27" spans="1:4" ht="21">
      <c r="A27" s="49"/>
    </row>
    <row r="28" spans="1:4" ht="21">
      <c r="A28" s="49"/>
      <c r="B28" s="49"/>
      <c r="C28" s="49"/>
      <c r="D28" s="49"/>
    </row>
    <row r="29" spans="1:4" ht="21">
      <c r="A29" s="49"/>
    </row>
    <row r="30" spans="1:4" ht="21">
      <c r="A30" s="49"/>
    </row>
    <row r="31" spans="1:4" ht="21">
      <c r="A31" s="49"/>
    </row>
    <row r="32" spans="1:4" ht="21">
      <c r="A32" s="115"/>
    </row>
    <row r="33" spans="1:6" ht="21">
      <c r="A33" s="49"/>
    </row>
    <row r="34" spans="1:6" ht="21">
      <c r="A34" s="49"/>
    </row>
    <row r="35" spans="1:6" s="49" customFormat="1" ht="21">
      <c r="B35" s="205"/>
      <c r="C35" s="205"/>
      <c r="D35" s="205"/>
      <c r="E35" s="205"/>
      <c r="F35" s="205"/>
    </row>
    <row r="36" spans="1:6" s="49" customFormat="1" ht="21">
      <c r="F36" s="205"/>
    </row>
    <row r="37" spans="1:6" s="49" customFormat="1" ht="21">
      <c r="F37" s="205"/>
    </row>
    <row r="38" spans="1:6" s="49" customFormat="1" ht="21">
      <c r="F38" s="205"/>
    </row>
    <row r="39" spans="1:6" s="49" customFormat="1" ht="21">
      <c r="F39" s="205"/>
    </row>
    <row r="40" spans="1:6" s="49" customFormat="1" ht="21">
      <c r="F40" s="205"/>
    </row>
    <row r="41" spans="1:6" s="49" customFormat="1" ht="21"/>
    <row r="42" spans="1:6" s="49" customFormat="1" ht="23.25">
      <c r="A42" s="139" t="s">
        <v>371</v>
      </c>
      <c r="B42" s="114"/>
      <c r="C42" s="114"/>
      <c r="D42" s="114"/>
      <c r="E42" s="114"/>
    </row>
    <row r="43" spans="1:6" ht="23.25">
      <c r="A43" s="114" t="s">
        <v>372</v>
      </c>
      <c r="B43" s="114"/>
      <c r="C43" s="114"/>
      <c r="D43" s="114"/>
      <c r="E43" s="114"/>
    </row>
    <row r="44" spans="1:6" ht="23.25">
      <c r="A44" s="114"/>
      <c r="B44" s="114"/>
      <c r="C44" s="114"/>
      <c r="D44" s="114"/>
      <c r="E44" s="114"/>
    </row>
    <row r="45" spans="1:6" ht="23.25">
      <c r="A45" s="114" t="s">
        <v>373</v>
      </c>
      <c r="B45" s="114"/>
      <c r="C45" s="114"/>
      <c r="D45" s="114"/>
      <c r="E45" s="114"/>
    </row>
    <row r="46" spans="1:6" ht="23.25">
      <c r="A46" s="114" t="s">
        <v>374</v>
      </c>
      <c r="B46" s="114"/>
      <c r="C46" s="114"/>
      <c r="D46" s="114"/>
      <c r="E46" s="114"/>
    </row>
    <row r="47" spans="1:6" ht="23.25">
      <c r="A47" s="114" t="s">
        <v>375</v>
      </c>
      <c r="B47" s="114"/>
      <c r="C47" s="114"/>
      <c r="D47" s="114"/>
      <c r="E47" s="114"/>
    </row>
    <row r="48" spans="1:6" ht="23.25">
      <c r="A48" s="114" t="s">
        <v>376</v>
      </c>
      <c r="B48" s="114"/>
      <c r="C48" s="114"/>
      <c r="D48" s="114"/>
      <c r="E48" s="114"/>
    </row>
    <row r="49" spans="1:5" ht="23.25">
      <c r="A49" s="114"/>
      <c r="B49" s="114"/>
      <c r="C49" s="114"/>
      <c r="D49" s="114"/>
      <c r="E49" s="114"/>
    </row>
    <row r="50" spans="1:5" ht="23.25">
      <c r="A50" s="114"/>
      <c r="B50" s="114"/>
      <c r="C50" s="114"/>
      <c r="D50" s="114"/>
      <c r="E50" s="114"/>
    </row>
    <row r="51" spans="1:5" ht="23.25">
      <c r="A51" s="114"/>
      <c r="B51" s="114"/>
      <c r="C51" s="114"/>
      <c r="D51" s="114"/>
      <c r="E51" s="114"/>
    </row>
  </sheetData>
  <mergeCells count="3">
    <mergeCell ref="A4:I4"/>
    <mergeCell ref="J4:Q4"/>
    <mergeCell ref="A1:T1"/>
  </mergeCells>
  <pageMargins left="0.70866141732283461" right="0.51181102362204722" top="0.94488188976377951" bottom="0.74803149606299213" header="0.31496062992125984" footer="0.31496062992125984"/>
  <pageSetup paperSize="9" scale="43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1723-C149-4E14-9666-330CBD28FCDE}">
  <sheetPr>
    <pageSetUpPr fitToPage="1"/>
  </sheetPr>
  <dimension ref="B2:U31"/>
  <sheetViews>
    <sheetView topLeftCell="A13" workbookViewId="0">
      <selection activeCell="B2" sqref="B2:U23"/>
    </sheetView>
  </sheetViews>
  <sheetFormatPr defaultRowHeight="13.5"/>
  <cols>
    <col min="1" max="1" width="4.42578125" style="205" customWidth="1"/>
    <col min="2" max="2" width="71.5703125" style="205" customWidth="1"/>
    <col min="3" max="3" width="18" style="205" customWidth="1"/>
    <col min="4" max="4" width="20.140625" style="205" customWidth="1"/>
    <col min="5" max="5" width="18.28515625" style="205" customWidth="1"/>
    <col min="6" max="6" width="18.85546875" style="205" customWidth="1"/>
    <col min="7" max="7" width="21.7109375" style="205" customWidth="1"/>
    <col min="8" max="8" width="13.140625" style="205" customWidth="1"/>
    <col min="9" max="9" width="10" style="205" customWidth="1"/>
    <col min="10" max="10" width="19.140625" style="205" customWidth="1"/>
    <col min="11" max="11" width="16.140625" style="205" customWidth="1"/>
    <col min="12" max="12" width="16.28515625" style="205" customWidth="1"/>
    <col min="13" max="13" width="15.28515625" style="205" customWidth="1"/>
    <col min="14" max="14" width="15.85546875" style="205" customWidth="1"/>
    <col min="15" max="15" width="17" style="205" customWidth="1"/>
    <col min="16" max="16" width="10.140625" style="205" customWidth="1"/>
    <col min="17" max="17" width="9.85546875" style="205" customWidth="1"/>
    <col min="18" max="18" width="15.7109375" style="205" customWidth="1"/>
    <col min="19" max="19" width="11.7109375" style="205" customWidth="1"/>
    <col min="20" max="20" width="11.5703125" style="205" customWidth="1"/>
    <col min="21" max="21" width="14" style="205" customWidth="1"/>
    <col min="22" max="256" width="9.140625" style="205"/>
    <col min="257" max="257" width="4.42578125" style="205" customWidth="1"/>
    <col min="258" max="258" width="71.5703125" style="205" customWidth="1"/>
    <col min="259" max="259" width="18" style="205" customWidth="1"/>
    <col min="260" max="260" width="20.140625" style="205" customWidth="1"/>
    <col min="261" max="261" width="18.28515625" style="205" customWidth="1"/>
    <col min="262" max="262" width="18.85546875" style="205" customWidth="1"/>
    <col min="263" max="263" width="21.7109375" style="205" customWidth="1"/>
    <col min="264" max="264" width="13.140625" style="205" customWidth="1"/>
    <col min="265" max="265" width="10" style="205" customWidth="1"/>
    <col min="266" max="266" width="19.140625" style="205" customWidth="1"/>
    <col min="267" max="267" width="16.140625" style="205" customWidth="1"/>
    <col min="268" max="268" width="16.28515625" style="205" customWidth="1"/>
    <col min="269" max="269" width="15.28515625" style="205" customWidth="1"/>
    <col min="270" max="270" width="15.85546875" style="205" customWidth="1"/>
    <col min="271" max="271" width="17" style="205" customWidth="1"/>
    <col min="272" max="272" width="10.140625" style="205" customWidth="1"/>
    <col min="273" max="273" width="9.85546875" style="205" customWidth="1"/>
    <col min="274" max="274" width="15.7109375" style="205" customWidth="1"/>
    <col min="275" max="275" width="11.7109375" style="205" customWidth="1"/>
    <col min="276" max="276" width="11.5703125" style="205" customWidth="1"/>
    <col min="277" max="277" width="14" style="205" customWidth="1"/>
    <col min="278" max="512" width="9.140625" style="205"/>
    <col min="513" max="513" width="4.42578125" style="205" customWidth="1"/>
    <col min="514" max="514" width="71.5703125" style="205" customWidth="1"/>
    <col min="515" max="515" width="18" style="205" customWidth="1"/>
    <col min="516" max="516" width="20.140625" style="205" customWidth="1"/>
    <col min="517" max="517" width="18.28515625" style="205" customWidth="1"/>
    <col min="518" max="518" width="18.85546875" style="205" customWidth="1"/>
    <col min="519" max="519" width="21.7109375" style="205" customWidth="1"/>
    <col min="520" max="520" width="13.140625" style="205" customWidth="1"/>
    <col min="521" max="521" width="10" style="205" customWidth="1"/>
    <col min="522" max="522" width="19.140625" style="205" customWidth="1"/>
    <col min="523" max="523" width="16.140625" style="205" customWidth="1"/>
    <col min="524" max="524" width="16.28515625" style="205" customWidth="1"/>
    <col min="525" max="525" width="15.28515625" style="205" customWidth="1"/>
    <col min="526" max="526" width="15.85546875" style="205" customWidth="1"/>
    <col min="527" max="527" width="17" style="205" customWidth="1"/>
    <col min="528" max="528" width="10.140625" style="205" customWidth="1"/>
    <col min="529" max="529" width="9.85546875" style="205" customWidth="1"/>
    <col min="530" max="530" width="15.7109375" style="205" customWidth="1"/>
    <col min="531" max="531" width="11.7109375" style="205" customWidth="1"/>
    <col min="532" max="532" width="11.5703125" style="205" customWidth="1"/>
    <col min="533" max="533" width="14" style="205" customWidth="1"/>
    <col min="534" max="768" width="9.140625" style="205"/>
    <col min="769" max="769" width="4.42578125" style="205" customWidth="1"/>
    <col min="770" max="770" width="71.5703125" style="205" customWidth="1"/>
    <col min="771" max="771" width="18" style="205" customWidth="1"/>
    <col min="772" max="772" width="20.140625" style="205" customWidth="1"/>
    <col min="773" max="773" width="18.28515625" style="205" customWidth="1"/>
    <col min="774" max="774" width="18.85546875" style="205" customWidth="1"/>
    <col min="775" max="775" width="21.7109375" style="205" customWidth="1"/>
    <col min="776" max="776" width="13.140625" style="205" customWidth="1"/>
    <col min="777" max="777" width="10" style="205" customWidth="1"/>
    <col min="778" max="778" width="19.140625" style="205" customWidth="1"/>
    <col min="779" max="779" width="16.140625" style="205" customWidth="1"/>
    <col min="780" max="780" width="16.28515625" style="205" customWidth="1"/>
    <col min="781" max="781" width="15.28515625" style="205" customWidth="1"/>
    <col min="782" max="782" width="15.85546875" style="205" customWidth="1"/>
    <col min="783" max="783" width="17" style="205" customWidth="1"/>
    <col min="784" max="784" width="10.140625" style="205" customWidth="1"/>
    <col min="785" max="785" width="9.85546875" style="205" customWidth="1"/>
    <col min="786" max="786" width="15.7109375" style="205" customWidth="1"/>
    <col min="787" max="787" width="11.7109375" style="205" customWidth="1"/>
    <col min="788" max="788" width="11.5703125" style="205" customWidth="1"/>
    <col min="789" max="789" width="14" style="205" customWidth="1"/>
    <col min="790" max="1024" width="9.140625" style="205"/>
    <col min="1025" max="1025" width="4.42578125" style="205" customWidth="1"/>
    <col min="1026" max="1026" width="71.5703125" style="205" customWidth="1"/>
    <col min="1027" max="1027" width="18" style="205" customWidth="1"/>
    <col min="1028" max="1028" width="20.140625" style="205" customWidth="1"/>
    <col min="1029" max="1029" width="18.28515625" style="205" customWidth="1"/>
    <col min="1030" max="1030" width="18.85546875" style="205" customWidth="1"/>
    <col min="1031" max="1031" width="21.7109375" style="205" customWidth="1"/>
    <col min="1032" max="1032" width="13.140625" style="205" customWidth="1"/>
    <col min="1033" max="1033" width="10" style="205" customWidth="1"/>
    <col min="1034" max="1034" width="19.140625" style="205" customWidth="1"/>
    <col min="1035" max="1035" width="16.140625" style="205" customWidth="1"/>
    <col min="1036" max="1036" width="16.28515625" style="205" customWidth="1"/>
    <col min="1037" max="1037" width="15.28515625" style="205" customWidth="1"/>
    <col min="1038" max="1038" width="15.85546875" style="205" customWidth="1"/>
    <col min="1039" max="1039" width="17" style="205" customWidth="1"/>
    <col min="1040" max="1040" width="10.140625" style="205" customWidth="1"/>
    <col min="1041" max="1041" width="9.85546875" style="205" customWidth="1"/>
    <col min="1042" max="1042" width="15.7109375" style="205" customWidth="1"/>
    <col min="1043" max="1043" width="11.7109375" style="205" customWidth="1"/>
    <col min="1044" max="1044" width="11.5703125" style="205" customWidth="1"/>
    <col min="1045" max="1045" width="14" style="205" customWidth="1"/>
    <col min="1046" max="1280" width="9.140625" style="205"/>
    <col min="1281" max="1281" width="4.42578125" style="205" customWidth="1"/>
    <col min="1282" max="1282" width="71.5703125" style="205" customWidth="1"/>
    <col min="1283" max="1283" width="18" style="205" customWidth="1"/>
    <col min="1284" max="1284" width="20.140625" style="205" customWidth="1"/>
    <col min="1285" max="1285" width="18.28515625" style="205" customWidth="1"/>
    <col min="1286" max="1286" width="18.85546875" style="205" customWidth="1"/>
    <col min="1287" max="1287" width="21.7109375" style="205" customWidth="1"/>
    <col min="1288" max="1288" width="13.140625" style="205" customWidth="1"/>
    <col min="1289" max="1289" width="10" style="205" customWidth="1"/>
    <col min="1290" max="1290" width="19.140625" style="205" customWidth="1"/>
    <col min="1291" max="1291" width="16.140625" style="205" customWidth="1"/>
    <col min="1292" max="1292" width="16.28515625" style="205" customWidth="1"/>
    <col min="1293" max="1293" width="15.28515625" style="205" customWidth="1"/>
    <col min="1294" max="1294" width="15.85546875" style="205" customWidth="1"/>
    <col min="1295" max="1295" width="17" style="205" customWidth="1"/>
    <col min="1296" max="1296" width="10.140625" style="205" customWidth="1"/>
    <col min="1297" max="1297" width="9.85546875" style="205" customWidth="1"/>
    <col min="1298" max="1298" width="15.7109375" style="205" customWidth="1"/>
    <col min="1299" max="1299" width="11.7109375" style="205" customWidth="1"/>
    <col min="1300" max="1300" width="11.5703125" style="205" customWidth="1"/>
    <col min="1301" max="1301" width="14" style="205" customWidth="1"/>
    <col min="1302" max="1536" width="9.140625" style="205"/>
    <col min="1537" max="1537" width="4.42578125" style="205" customWidth="1"/>
    <col min="1538" max="1538" width="71.5703125" style="205" customWidth="1"/>
    <col min="1539" max="1539" width="18" style="205" customWidth="1"/>
    <col min="1540" max="1540" width="20.140625" style="205" customWidth="1"/>
    <col min="1541" max="1541" width="18.28515625" style="205" customWidth="1"/>
    <col min="1542" max="1542" width="18.85546875" style="205" customWidth="1"/>
    <col min="1543" max="1543" width="21.7109375" style="205" customWidth="1"/>
    <col min="1544" max="1544" width="13.140625" style="205" customWidth="1"/>
    <col min="1545" max="1545" width="10" style="205" customWidth="1"/>
    <col min="1546" max="1546" width="19.140625" style="205" customWidth="1"/>
    <col min="1547" max="1547" width="16.140625" style="205" customWidth="1"/>
    <col min="1548" max="1548" width="16.28515625" style="205" customWidth="1"/>
    <col min="1549" max="1549" width="15.28515625" style="205" customWidth="1"/>
    <col min="1550" max="1550" width="15.85546875" style="205" customWidth="1"/>
    <col min="1551" max="1551" width="17" style="205" customWidth="1"/>
    <col min="1552" max="1552" width="10.140625" style="205" customWidth="1"/>
    <col min="1553" max="1553" width="9.85546875" style="205" customWidth="1"/>
    <col min="1554" max="1554" width="15.7109375" style="205" customWidth="1"/>
    <col min="1555" max="1555" width="11.7109375" style="205" customWidth="1"/>
    <col min="1556" max="1556" width="11.5703125" style="205" customWidth="1"/>
    <col min="1557" max="1557" width="14" style="205" customWidth="1"/>
    <col min="1558" max="1792" width="9.140625" style="205"/>
    <col min="1793" max="1793" width="4.42578125" style="205" customWidth="1"/>
    <col min="1794" max="1794" width="71.5703125" style="205" customWidth="1"/>
    <col min="1795" max="1795" width="18" style="205" customWidth="1"/>
    <col min="1796" max="1796" width="20.140625" style="205" customWidth="1"/>
    <col min="1797" max="1797" width="18.28515625" style="205" customWidth="1"/>
    <col min="1798" max="1798" width="18.85546875" style="205" customWidth="1"/>
    <col min="1799" max="1799" width="21.7109375" style="205" customWidth="1"/>
    <col min="1800" max="1800" width="13.140625" style="205" customWidth="1"/>
    <col min="1801" max="1801" width="10" style="205" customWidth="1"/>
    <col min="1802" max="1802" width="19.140625" style="205" customWidth="1"/>
    <col min="1803" max="1803" width="16.140625" style="205" customWidth="1"/>
    <col min="1804" max="1804" width="16.28515625" style="205" customWidth="1"/>
    <col min="1805" max="1805" width="15.28515625" style="205" customWidth="1"/>
    <col min="1806" max="1806" width="15.85546875" style="205" customWidth="1"/>
    <col min="1807" max="1807" width="17" style="205" customWidth="1"/>
    <col min="1808" max="1808" width="10.140625" style="205" customWidth="1"/>
    <col min="1809" max="1809" width="9.85546875" style="205" customWidth="1"/>
    <col min="1810" max="1810" width="15.7109375" style="205" customWidth="1"/>
    <col min="1811" max="1811" width="11.7109375" style="205" customWidth="1"/>
    <col min="1812" max="1812" width="11.5703125" style="205" customWidth="1"/>
    <col min="1813" max="1813" width="14" style="205" customWidth="1"/>
    <col min="1814" max="2048" width="9.140625" style="205"/>
    <col min="2049" max="2049" width="4.42578125" style="205" customWidth="1"/>
    <col min="2050" max="2050" width="71.5703125" style="205" customWidth="1"/>
    <col min="2051" max="2051" width="18" style="205" customWidth="1"/>
    <col min="2052" max="2052" width="20.140625" style="205" customWidth="1"/>
    <col min="2053" max="2053" width="18.28515625" style="205" customWidth="1"/>
    <col min="2054" max="2054" width="18.85546875" style="205" customWidth="1"/>
    <col min="2055" max="2055" width="21.7109375" style="205" customWidth="1"/>
    <col min="2056" max="2056" width="13.140625" style="205" customWidth="1"/>
    <col min="2057" max="2057" width="10" style="205" customWidth="1"/>
    <col min="2058" max="2058" width="19.140625" style="205" customWidth="1"/>
    <col min="2059" max="2059" width="16.140625" style="205" customWidth="1"/>
    <col min="2060" max="2060" width="16.28515625" style="205" customWidth="1"/>
    <col min="2061" max="2061" width="15.28515625" style="205" customWidth="1"/>
    <col min="2062" max="2062" width="15.85546875" style="205" customWidth="1"/>
    <col min="2063" max="2063" width="17" style="205" customWidth="1"/>
    <col min="2064" max="2064" width="10.140625" style="205" customWidth="1"/>
    <col min="2065" max="2065" width="9.85546875" style="205" customWidth="1"/>
    <col min="2066" max="2066" width="15.7109375" style="205" customWidth="1"/>
    <col min="2067" max="2067" width="11.7109375" style="205" customWidth="1"/>
    <col min="2068" max="2068" width="11.5703125" style="205" customWidth="1"/>
    <col min="2069" max="2069" width="14" style="205" customWidth="1"/>
    <col min="2070" max="2304" width="9.140625" style="205"/>
    <col min="2305" max="2305" width="4.42578125" style="205" customWidth="1"/>
    <col min="2306" max="2306" width="71.5703125" style="205" customWidth="1"/>
    <col min="2307" max="2307" width="18" style="205" customWidth="1"/>
    <col min="2308" max="2308" width="20.140625" style="205" customWidth="1"/>
    <col min="2309" max="2309" width="18.28515625" style="205" customWidth="1"/>
    <col min="2310" max="2310" width="18.85546875" style="205" customWidth="1"/>
    <col min="2311" max="2311" width="21.7109375" style="205" customWidth="1"/>
    <col min="2312" max="2312" width="13.140625" style="205" customWidth="1"/>
    <col min="2313" max="2313" width="10" style="205" customWidth="1"/>
    <col min="2314" max="2314" width="19.140625" style="205" customWidth="1"/>
    <col min="2315" max="2315" width="16.140625" style="205" customWidth="1"/>
    <col min="2316" max="2316" width="16.28515625" style="205" customWidth="1"/>
    <col min="2317" max="2317" width="15.28515625" style="205" customWidth="1"/>
    <col min="2318" max="2318" width="15.85546875" style="205" customWidth="1"/>
    <col min="2319" max="2319" width="17" style="205" customWidth="1"/>
    <col min="2320" max="2320" width="10.140625" style="205" customWidth="1"/>
    <col min="2321" max="2321" width="9.85546875" style="205" customWidth="1"/>
    <col min="2322" max="2322" width="15.7109375" style="205" customWidth="1"/>
    <col min="2323" max="2323" width="11.7109375" style="205" customWidth="1"/>
    <col min="2324" max="2324" width="11.5703125" style="205" customWidth="1"/>
    <col min="2325" max="2325" width="14" style="205" customWidth="1"/>
    <col min="2326" max="2560" width="9.140625" style="205"/>
    <col min="2561" max="2561" width="4.42578125" style="205" customWidth="1"/>
    <col min="2562" max="2562" width="71.5703125" style="205" customWidth="1"/>
    <col min="2563" max="2563" width="18" style="205" customWidth="1"/>
    <col min="2564" max="2564" width="20.140625" style="205" customWidth="1"/>
    <col min="2565" max="2565" width="18.28515625" style="205" customWidth="1"/>
    <col min="2566" max="2566" width="18.85546875" style="205" customWidth="1"/>
    <col min="2567" max="2567" width="21.7109375" style="205" customWidth="1"/>
    <col min="2568" max="2568" width="13.140625" style="205" customWidth="1"/>
    <col min="2569" max="2569" width="10" style="205" customWidth="1"/>
    <col min="2570" max="2570" width="19.140625" style="205" customWidth="1"/>
    <col min="2571" max="2571" width="16.140625" style="205" customWidth="1"/>
    <col min="2572" max="2572" width="16.28515625" style="205" customWidth="1"/>
    <col min="2573" max="2573" width="15.28515625" style="205" customWidth="1"/>
    <col min="2574" max="2574" width="15.85546875" style="205" customWidth="1"/>
    <col min="2575" max="2575" width="17" style="205" customWidth="1"/>
    <col min="2576" max="2576" width="10.140625" style="205" customWidth="1"/>
    <col min="2577" max="2577" width="9.85546875" style="205" customWidth="1"/>
    <col min="2578" max="2578" width="15.7109375" style="205" customWidth="1"/>
    <col min="2579" max="2579" width="11.7109375" style="205" customWidth="1"/>
    <col min="2580" max="2580" width="11.5703125" style="205" customWidth="1"/>
    <col min="2581" max="2581" width="14" style="205" customWidth="1"/>
    <col min="2582" max="2816" width="9.140625" style="205"/>
    <col min="2817" max="2817" width="4.42578125" style="205" customWidth="1"/>
    <col min="2818" max="2818" width="71.5703125" style="205" customWidth="1"/>
    <col min="2819" max="2819" width="18" style="205" customWidth="1"/>
    <col min="2820" max="2820" width="20.140625" style="205" customWidth="1"/>
    <col min="2821" max="2821" width="18.28515625" style="205" customWidth="1"/>
    <col min="2822" max="2822" width="18.85546875" style="205" customWidth="1"/>
    <col min="2823" max="2823" width="21.7109375" style="205" customWidth="1"/>
    <col min="2824" max="2824" width="13.140625" style="205" customWidth="1"/>
    <col min="2825" max="2825" width="10" style="205" customWidth="1"/>
    <col min="2826" max="2826" width="19.140625" style="205" customWidth="1"/>
    <col min="2827" max="2827" width="16.140625" style="205" customWidth="1"/>
    <col min="2828" max="2828" width="16.28515625" style="205" customWidth="1"/>
    <col min="2829" max="2829" width="15.28515625" style="205" customWidth="1"/>
    <col min="2830" max="2830" width="15.85546875" style="205" customWidth="1"/>
    <col min="2831" max="2831" width="17" style="205" customWidth="1"/>
    <col min="2832" max="2832" width="10.140625" style="205" customWidth="1"/>
    <col min="2833" max="2833" width="9.85546875" style="205" customWidth="1"/>
    <col min="2834" max="2834" width="15.7109375" style="205" customWidth="1"/>
    <col min="2835" max="2835" width="11.7109375" style="205" customWidth="1"/>
    <col min="2836" max="2836" width="11.5703125" style="205" customWidth="1"/>
    <col min="2837" max="2837" width="14" style="205" customWidth="1"/>
    <col min="2838" max="3072" width="9.140625" style="205"/>
    <col min="3073" max="3073" width="4.42578125" style="205" customWidth="1"/>
    <col min="3074" max="3074" width="71.5703125" style="205" customWidth="1"/>
    <col min="3075" max="3075" width="18" style="205" customWidth="1"/>
    <col min="3076" max="3076" width="20.140625" style="205" customWidth="1"/>
    <col min="3077" max="3077" width="18.28515625" style="205" customWidth="1"/>
    <col min="3078" max="3078" width="18.85546875" style="205" customWidth="1"/>
    <col min="3079" max="3079" width="21.7109375" style="205" customWidth="1"/>
    <col min="3080" max="3080" width="13.140625" style="205" customWidth="1"/>
    <col min="3081" max="3081" width="10" style="205" customWidth="1"/>
    <col min="3082" max="3082" width="19.140625" style="205" customWidth="1"/>
    <col min="3083" max="3083" width="16.140625" style="205" customWidth="1"/>
    <col min="3084" max="3084" width="16.28515625" style="205" customWidth="1"/>
    <col min="3085" max="3085" width="15.28515625" style="205" customWidth="1"/>
    <col min="3086" max="3086" width="15.85546875" style="205" customWidth="1"/>
    <col min="3087" max="3087" width="17" style="205" customWidth="1"/>
    <col min="3088" max="3088" width="10.140625" style="205" customWidth="1"/>
    <col min="3089" max="3089" width="9.85546875" style="205" customWidth="1"/>
    <col min="3090" max="3090" width="15.7109375" style="205" customWidth="1"/>
    <col min="3091" max="3091" width="11.7109375" style="205" customWidth="1"/>
    <col min="3092" max="3092" width="11.5703125" style="205" customWidth="1"/>
    <col min="3093" max="3093" width="14" style="205" customWidth="1"/>
    <col min="3094" max="3328" width="9.140625" style="205"/>
    <col min="3329" max="3329" width="4.42578125" style="205" customWidth="1"/>
    <col min="3330" max="3330" width="71.5703125" style="205" customWidth="1"/>
    <col min="3331" max="3331" width="18" style="205" customWidth="1"/>
    <col min="3332" max="3332" width="20.140625" style="205" customWidth="1"/>
    <col min="3333" max="3333" width="18.28515625" style="205" customWidth="1"/>
    <col min="3334" max="3334" width="18.85546875" style="205" customWidth="1"/>
    <col min="3335" max="3335" width="21.7109375" style="205" customWidth="1"/>
    <col min="3336" max="3336" width="13.140625" style="205" customWidth="1"/>
    <col min="3337" max="3337" width="10" style="205" customWidth="1"/>
    <col min="3338" max="3338" width="19.140625" style="205" customWidth="1"/>
    <col min="3339" max="3339" width="16.140625" style="205" customWidth="1"/>
    <col min="3340" max="3340" width="16.28515625" style="205" customWidth="1"/>
    <col min="3341" max="3341" width="15.28515625" style="205" customWidth="1"/>
    <col min="3342" max="3342" width="15.85546875" style="205" customWidth="1"/>
    <col min="3343" max="3343" width="17" style="205" customWidth="1"/>
    <col min="3344" max="3344" width="10.140625" style="205" customWidth="1"/>
    <col min="3345" max="3345" width="9.85546875" style="205" customWidth="1"/>
    <col min="3346" max="3346" width="15.7109375" style="205" customWidth="1"/>
    <col min="3347" max="3347" width="11.7109375" style="205" customWidth="1"/>
    <col min="3348" max="3348" width="11.5703125" style="205" customWidth="1"/>
    <col min="3349" max="3349" width="14" style="205" customWidth="1"/>
    <col min="3350" max="3584" width="9.140625" style="205"/>
    <col min="3585" max="3585" width="4.42578125" style="205" customWidth="1"/>
    <col min="3586" max="3586" width="71.5703125" style="205" customWidth="1"/>
    <col min="3587" max="3587" width="18" style="205" customWidth="1"/>
    <col min="3588" max="3588" width="20.140625" style="205" customWidth="1"/>
    <col min="3589" max="3589" width="18.28515625" style="205" customWidth="1"/>
    <col min="3590" max="3590" width="18.85546875" style="205" customWidth="1"/>
    <col min="3591" max="3591" width="21.7109375" style="205" customWidth="1"/>
    <col min="3592" max="3592" width="13.140625" style="205" customWidth="1"/>
    <col min="3593" max="3593" width="10" style="205" customWidth="1"/>
    <col min="3594" max="3594" width="19.140625" style="205" customWidth="1"/>
    <col min="3595" max="3595" width="16.140625" style="205" customWidth="1"/>
    <col min="3596" max="3596" width="16.28515625" style="205" customWidth="1"/>
    <col min="3597" max="3597" width="15.28515625" style="205" customWidth="1"/>
    <col min="3598" max="3598" width="15.85546875" style="205" customWidth="1"/>
    <col min="3599" max="3599" width="17" style="205" customWidth="1"/>
    <col min="3600" max="3600" width="10.140625" style="205" customWidth="1"/>
    <col min="3601" max="3601" width="9.85546875" style="205" customWidth="1"/>
    <col min="3602" max="3602" width="15.7109375" style="205" customWidth="1"/>
    <col min="3603" max="3603" width="11.7109375" style="205" customWidth="1"/>
    <col min="3604" max="3604" width="11.5703125" style="205" customWidth="1"/>
    <col min="3605" max="3605" width="14" style="205" customWidth="1"/>
    <col min="3606" max="3840" width="9.140625" style="205"/>
    <col min="3841" max="3841" width="4.42578125" style="205" customWidth="1"/>
    <col min="3842" max="3842" width="71.5703125" style="205" customWidth="1"/>
    <col min="3843" max="3843" width="18" style="205" customWidth="1"/>
    <col min="3844" max="3844" width="20.140625" style="205" customWidth="1"/>
    <col min="3845" max="3845" width="18.28515625" style="205" customWidth="1"/>
    <col min="3846" max="3846" width="18.85546875" style="205" customWidth="1"/>
    <col min="3847" max="3847" width="21.7109375" style="205" customWidth="1"/>
    <col min="3848" max="3848" width="13.140625" style="205" customWidth="1"/>
    <col min="3849" max="3849" width="10" style="205" customWidth="1"/>
    <col min="3850" max="3850" width="19.140625" style="205" customWidth="1"/>
    <col min="3851" max="3851" width="16.140625" style="205" customWidth="1"/>
    <col min="3852" max="3852" width="16.28515625" style="205" customWidth="1"/>
    <col min="3853" max="3853" width="15.28515625" style="205" customWidth="1"/>
    <col min="3854" max="3854" width="15.85546875" style="205" customWidth="1"/>
    <col min="3855" max="3855" width="17" style="205" customWidth="1"/>
    <col min="3856" max="3856" width="10.140625" style="205" customWidth="1"/>
    <col min="3857" max="3857" width="9.85546875" style="205" customWidth="1"/>
    <col min="3858" max="3858" width="15.7109375" style="205" customWidth="1"/>
    <col min="3859" max="3859" width="11.7109375" style="205" customWidth="1"/>
    <col min="3860" max="3860" width="11.5703125" style="205" customWidth="1"/>
    <col min="3861" max="3861" width="14" style="205" customWidth="1"/>
    <col min="3862" max="4096" width="9.140625" style="205"/>
    <col min="4097" max="4097" width="4.42578125" style="205" customWidth="1"/>
    <col min="4098" max="4098" width="71.5703125" style="205" customWidth="1"/>
    <col min="4099" max="4099" width="18" style="205" customWidth="1"/>
    <col min="4100" max="4100" width="20.140625" style="205" customWidth="1"/>
    <col min="4101" max="4101" width="18.28515625" style="205" customWidth="1"/>
    <col min="4102" max="4102" width="18.85546875" style="205" customWidth="1"/>
    <col min="4103" max="4103" width="21.7109375" style="205" customWidth="1"/>
    <col min="4104" max="4104" width="13.140625" style="205" customWidth="1"/>
    <col min="4105" max="4105" width="10" style="205" customWidth="1"/>
    <col min="4106" max="4106" width="19.140625" style="205" customWidth="1"/>
    <col min="4107" max="4107" width="16.140625" style="205" customWidth="1"/>
    <col min="4108" max="4108" width="16.28515625" style="205" customWidth="1"/>
    <col min="4109" max="4109" width="15.28515625" style="205" customWidth="1"/>
    <col min="4110" max="4110" width="15.85546875" style="205" customWidth="1"/>
    <col min="4111" max="4111" width="17" style="205" customWidth="1"/>
    <col min="4112" max="4112" width="10.140625" style="205" customWidth="1"/>
    <col min="4113" max="4113" width="9.85546875" style="205" customWidth="1"/>
    <col min="4114" max="4114" width="15.7109375" style="205" customWidth="1"/>
    <col min="4115" max="4115" width="11.7109375" style="205" customWidth="1"/>
    <col min="4116" max="4116" width="11.5703125" style="205" customWidth="1"/>
    <col min="4117" max="4117" width="14" style="205" customWidth="1"/>
    <col min="4118" max="4352" width="9.140625" style="205"/>
    <col min="4353" max="4353" width="4.42578125" style="205" customWidth="1"/>
    <col min="4354" max="4354" width="71.5703125" style="205" customWidth="1"/>
    <col min="4355" max="4355" width="18" style="205" customWidth="1"/>
    <col min="4356" max="4356" width="20.140625" style="205" customWidth="1"/>
    <col min="4357" max="4357" width="18.28515625" style="205" customWidth="1"/>
    <col min="4358" max="4358" width="18.85546875" style="205" customWidth="1"/>
    <col min="4359" max="4359" width="21.7109375" style="205" customWidth="1"/>
    <col min="4360" max="4360" width="13.140625" style="205" customWidth="1"/>
    <col min="4361" max="4361" width="10" style="205" customWidth="1"/>
    <col min="4362" max="4362" width="19.140625" style="205" customWidth="1"/>
    <col min="4363" max="4363" width="16.140625" style="205" customWidth="1"/>
    <col min="4364" max="4364" width="16.28515625" style="205" customWidth="1"/>
    <col min="4365" max="4365" width="15.28515625" style="205" customWidth="1"/>
    <col min="4366" max="4366" width="15.85546875" style="205" customWidth="1"/>
    <col min="4367" max="4367" width="17" style="205" customWidth="1"/>
    <col min="4368" max="4368" width="10.140625" style="205" customWidth="1"/>
    <col min="4369" max="4369" width="9.85546875" style="205" customWidth="1"/>
    <col min="4370" max="4370" width="15.7109375" style="205" customWidth="1"/>
    <col min="4371" max="4371" width="11.7109375" style="205" customWidth="1"/>
    <col min="4372" max="4372" width="11.5703125" style="205" customWidth="1"/>
    <col min="4373" max="4373" width="14" style="205" customWidth="1"/>
    <col min="4374" max="4608" width="9.140625" style="205"/>
    <col min="4609" max="4609" width="4.42578125" style="205" customWidth="1"/>
    <col min="4610" max="4610" width="71.5703125" style="205" customWidth="1"/>
    <col min="4611" max="4611" width="18" style="205" customWidth="1"/>
    <col min="4612" max="4612" width="20.140625" style="205" customWidth="1"/>
    <col min="4613" max="4613" width="18.28515625" style="205" customWidth="1"/>
    <col min="4614" max="4614" width="18.85546875" style="205" customWidth="1"/>
    <col min="4615" max="4615" width="21.7109375" style="205" customWidth="1"/>
    <col min="4616" max="4616" width="13.140625" style="205" customWidth="1"/>
    <col min="4617" max="4617" width="10" style="205" customWidth="1"/>
    <col min="4618" max="4618" width="19.140625" style="205" customWidth="1"/>
    <col min="4619" max="4619" width="16.140625" style="205" customWidth="1"/>
    <col min="4620" max="4620" width="16.28515625" style="205" customWidth="1"/>
    <col min="4621" max="4621" width="15.28515625" style="205" customWidth="1"/>
    <col min="4622" max="4622" width="15.85546875" style="205" customWidth="1"/>
    <col min="4623" max="4623" width="17" style="205" customWidth="1"/>
    <col min="4624" max="4624" width="10.140625" style="205" customWidth="1"/>
    <col min="4625" max="4625" width="9.85546875" style="205" customWidth="1"/>
    <col min="4626" max="4626" width="15.7109375" style="205" customWidth="1"/>
    <col min="4627" max="4627" width="11.7109375" style="205" customWidth="1"/>
    <col min="4628" max="4628" width="11.5703125" style="205" customWidth="1"/>
    <col min="4629" max="4629" width="14" style="205" customWidth="1"/>
    <col min="4630" max="4864" width="9.140625" style="205"/>
    <col min="4865" max="4865" width="4.42578125" style="205" customWidth="1"/>
    <col min="4866" max="4866" width="71.5703125" style="205" customWidth="1"/>
    <col min="4867" max="4867" width="18" style="205" customWidth="1"/>
    <col min="4868" max="4868" width="20.140625" style="205" customWidth="1"/>
    <col min="4869" max="4869" width="18.28515625" style="205" customWidth="1"/>
    <col min="4870" max="4870" width="18.85546875" style="205" customWidth="1"/>
    <col min="4871" max="4871" width="21.7109375" style="205" customWidth="1"/>
    <col min="4872" max="4872" width="13.140625" style="205" customWidth="1"/>
    <col min="4873" max="4873" width="10" style="205" customWidth="1"/>
    <col min="4874" max="4874" width="19.140625" style="205" customWidth="1"/>
    <col min="4875" max="4875" width="16.140625" style="205" customWidth="1"/>
    <col min="4876" max="4876" width="16.28515625" style="205" customWidth="1"/>
    <col min="4877" max="4877" width="15.28515625" style="205" customWidth="1"/>
    <col min="4878" max="4878" width="15.85546875" style="205" customWidth="1"/>
    <col min="4879" max="4879" width="17" style="205" customWidth="1"/>
    <col min="4880" max="4880" width="10.140625" style="205" customWidth="1"/>
    <col min="4881" max="4881" width="9.85546875" style="205" customWidth="1"/>
    <col min="4882" max="4882" width="15.7109375" style="205" customWidth="1"/>
    <col min="4883" max="4883" width="11.7109375" style="205" customWidth="1"/>
    <col min="4884" max="4884" width="11.5703125" style="205" customWidth="1"/>
    <col min="4885" max="4885" width="14" style="205" customWidth="1"/>
    <col min="4886" max="5120" width="9.140625" style="205"/>
    <col min="5121" max="5121" width="4.42578125" style="205" customWidth="1"/>
    <col min="5122" max="5122" width="71.5703125" style="205" customWidth="1"/>
    <col min="5123" max="5123" width="18" style="205" customWidth="1"/>
    <col min="5124" max="5124" width="20.140625" style="205" customWidth="1"/>
    <col min="5125" max="5125" width="18.28515625" style="205" customWidth="1"/>
    <col min="5126" max="5126" width="18.85546875" style="205" customWidth="1"/>
    <col min="5127" max="5127" width="21.7109375" style="205" customWidth="1"/>
    <col min="5128" max="5128" width="13.140625" style="205" customWidth="1"/>
    <col min="5129" max="5129" width="10" style="205" customWidth="1"/>
    <col min="5130" max="5130" width="19.140625" style="205" customWidth="1"/>
    <col min="5131" max="5131" width="16.140625" style="205" customWidth="1"/>
    <col min="5132" max="5132" width="16.28515625" style="205" customWidth="1"/>
    <col min="5133" max="5133" width="15.28515625" style="205" customWidth="1"/>
    <col min="5134" max="5134" width="15.85546875" style="205" customWidth="1"/>
    <col min="5135" max="5135" width="17" style="205" customWidth="1"/>
    <col min="5136" max="5136" width="10.140625" style="205" customWidth="1"/>
    <col min="5137" max="5137" width="9.85546875" style="205" customWidth="1"/>
    <col min="5138" max="5138" width="15.7109375" style="205" customWidth="1"/>
    <col min="5139" max="5139" width="11.7109375" style="205" customWidth="1"/>
    <col min="5140" max="5140" width="11.5703125" style="205" customWidth="1"/>
    <col min="5141" max="5141" width="14" style="205" customWidth="1"/>
    <col min="5142" max="5376" width="9.140625" style="205"/>
    <col min="5377" max="5377" width="4.42578125" style="205" customWidth="1"/>
    <col min="5378" max="5378" width="71.5703125" style="205" customWidth="1"/>
    <col min="5379" max="5379" width="18" style="205" customWidth="1"/>
    <col min="5380" max="5380" width="20.140625" style="205" customWidth="1"/>
    <col min="5381" max="5381" width="18.28515625" style="205" customWidth="1"/>
    <col min="5382" max="5382" width="18.85546875" style="205" customWidth="1"/>
    <col min="5383" max="5383" width="21.7109375" style="205" customWidth="1"/>
    <col min="5384" max="5384" width="13.140625" style="205" customWidth="1"/>
    <col min="5385" max="5385" width="10" style="205" customWidth="1"/>
    <col min="5386" max="5386" width="19.140625" style="205" customWidth="1"/>
    <col min="5387" max="5387" width="16.140625" style="205" customWidth="1"/>
    <col min="5388" max="5388" width="16.28515625" style="205" customWidth="1"/>
    <col min="5389" max="5389" width="15.28515625" style="205" customWidth="1"/>
    <col min="5390" max="5390" width="15.85546875" style="205" customWidth="1"/>
    <col min="5391" max="5391" width="17" style="205" customWidth="1"/>
    <col min="5392" max="5392" width="10.140625" style="205" customWidth="1"/>
    <col min="5393" max="5393" width="9.85546875" style="205" customWidth="1"/>
    <col min="5394" max="5394" width="15.7109375" style="205" customWidth="1"/>
    <col min="5395" max="5395" width="11.7109375" style="205" customWidth="1"/>
    <col min="5396" max="5396" width="11.5703125" style="205" customWidth="1"/>
    <col min="5397" max="5397" width="14" style="205" customWidth="1"/>
    <col min="5398" max="5632" width="9.140625" style="205"/>
    <col min="5633" max="5633" width="4.42578125" style="205" customWidth="1"/>
    <col min="5634" max="5634" width="71.5703125" style="205" customWidth="1"/>
    <col min="5635" max="5635" width="18" style="205" customWidth="1"/>
    <col min="5636" max="5636" width="20.140625" style="205" customWidth="1"/>
    <col min="5637" max="5637" width="18.28515625" style="205" customWidth="1"/>
    <col min="5638" max="5638" width="18.85546875" style="205" customWidth="1"/>
    <col min="5639" max="5639" width="21.7109375" style="205" customWidth="1"/>
    <col min="5640" max="5640" width="13.140625" style="205" customWidth="1"/>
    <col min="5641" max="5641" width="10" style="205" customWidth="1"/>
    <col min="5642" max="5642" width="19.140625" style="205" customWidth="1"/>
    <col min="5643" max="5643" width="16.140625" style="205" customWidth="1"/>
    <col min="5644" max="5644" width="16.28515625" style="205" customWidth="1"/>
    <col min="5645" max="5645" width="15.28515625" style="205" customWidth="1"/>
    <col min="5646" max="5646" width="15.85546875" style="205" customWidth="1"/>
    <col min="5647" max="5647" width="17" style="205" customWidth="1"/>
    <col min="5648" max="5648" width="10.140625" style="205" customWidth="1"/>
    <col min="5649" max="5649" width="9.85546875" style="205" customWidth="1"/>
    <col min="5650" max="5650" width="15.7109375" style="205" customWidth="1"/>
    <col min="5651" max="5651" width="11.7109375" style="205" customWidth="1"/>
    <col min="5652" max="5652" width="11.5703125" style="205" customWidth="1"/>
    <col min="5653" max="5653" width="14" style="205" customWidth="1"/>
    <col min="5654" max="5888" width="9.140625" style="205"/>
    <col min="5889" max="5889" width="4.42578125" style="205" customWidth="1"/>
    <col min="5890" max="5890" width="71.5703125" style="205" customWidth="1"/>
    <col min="5891" max="5891" width="18" style="205" customWidth="1"/>
    <col min="5892" max="5892" width="20.140625" style="205" customWidth="1"/>
    <col min="5893" max="5893" width="18.28515625" style="205" customWidth="1"/>
    <col min="5894" max="5894" width="18.85546875" style="205" customWidth="1"/>
    <col min="5895" max="5895" width="21.7109375" style="205" customWidth="1"/>
    <col min="5896" max="5896" width="13.140625" style="205" customWidth="1"/>
    <col min="5897" max="5897" width="10" style="205" customWidth="1"/>
    <col min="5898" max="5898" width="19.140625" style="205" customWidth="1"/>
    <col min="5899" max="5899" width="16.140625" style="205" customWidth="1"/>
    <col min="5900" max="5900" width="16.28515625" style="205" customWidth="1"/>
    <col min="5901" max="5901" width="15.28515625" style="205" customWidth="1"/>
    <col min="5902" max="5902" width="15.85546875" style="205" customWidth="1"/>
    <col min="5903" max="5903" width="17" style="205" customWidth="1"/>
    <col min="5904" max="5904" width="10.140625" style="205" customWidth="1"/>
    <col min="5905" max="5905" width="9.85546875" style="205" customWidth="1"/>
    <col min="5906" max="5906" width="15.7109375" style="205" customWidth="1"/>
    <col min="5907" max="5907" width="11.7109375" style="205" customWidth="1"/>
    <col min="5908" max="5908" width="11.5703125" style="205" customWidth="1"/>
    <col min="5909" max="5909" width="14" style="205" customWidth="1"/>
    <col min="5910" max="6144" width="9.140625" style="205"/>
    <col min="6145" max="6145" width="4.42578125" style="205" customWidth="1"/>
    <col min="6146" max="6146" width="71.5703125" style="205" customWidth="1"/>
    <col min="6147" max="6147" width="18" style="205" customWidth="1"/>
    <col min="6148" max="6148" width="20.140625" style="205" customWidth="1"/>
    <col min="6149" max="6149" width="18.28515625" style="205" customWidth="1"/>
    <col min="6150" max="6150" width="18.85546875" style="205" customWidth="1"/>
    <col min="6151" max="6151" width="21.7109375" style="205" customWidth="1"/>
    <col min="6152" max="6152" width="13.140625" style="205" customWidth="1"/>
    <col min="6153" max="6153" width="10" style="205" customWidth="1"/>
    <col min="6154" max="6154" width="19.140625" style="205" customWidth="1"/>
    <col min="6155" max="6155" width="16.140625" style="205" customWidth="1"/>
    <col min="6156" max="6156" width="16.28515625" style="205" customWidth="1"/>
    <col min="6157" max="6157" width="15.28515625" style="205" customWidth="1"/>
    <col min="6158" max="6158" width="15.85546875" style="205" customWidth="1"/>
    <col min="6159" max="6159" width="17" style="205" customWidth="1"/>
    <col min="6160" max="6160" width="10.140625" style="205" customWidth="1"/>
    <col min="6161" max="6161" width="9.85546875" style="205" customWidth="1"/>
    <col min="6162" max="6162" width="15.7109375" style="205" customWidth="1"/>
    <col min="6163" max="6163" width="11.7109375" style="205" customWidth="1"/>
    <col min="6164" max="6164" width="11.5703125" style="205" customWidth="1"/>
    <col min="6165" max="6165" width="14" style="205" customWidth="1"/>
    <col min="6166" max="6400" width="9.140625" style="205"/>
    <col min="6401" max="6401" width="4.42578125" style="205" customWidth="1"/>
    <col min="6402" max="6402" width="71.5703125" style="205" customWidth="1"/>
    <col min="6403" max="6403" width="18" style="205" customWidth="1"/>
    <col min="6404" max="6404" width="20.140625" style="205" customWidth="1"/>
    <col min="6405" max="6405" width="18.28515625" style="205" customWidth="1"/>
    <col min="6406" max="6406" width="18.85546875" style="205" customWidth="1"/>
    <col min="6407" max="6407" width="21.7109375" style="205" customWidth="1"/>
    <col min="6408" max="6408" width="13.140625" style="205" customWidth="1"/>
    <col min="6409" max="6409" width="10" style="205" customWidth="1"/>
    <col min="6410" max="6410" width="19.140625" style="205" customWidth="1"/>
    <col min="6411" max="6411" width="16.140625" style="205" customWidth="1"/>
    <col min="6412" max="6412" width="16.28515625" style="205" customWidth="1"/>
    <col min="6413" max="6413" width="15.28515625" style="205" customWidth="1"/>
    <col min="6414" max="6414" width="15.85546875" style="205" customWidth="1"/>
    <col min="6415" max="6415" width="17" style="205" customWidth="1"/>
    <col min="6416" max="6416" width="10.140625" style="205" customWidth="1"/>
    <col min="6417" max="6417" width="9.85546875" style="205" customWidth="1"/>
    <col min="6418" max="6418" width="15.7109375" style="205" customWidth="1"/>
    <col min="6419" max="6419" width="11.7109375" style="205" customWidth="1"/>
    <col min="6420" max="6420" width="11.5703125" style="205" customWidth="1"/>
    <col min="6421" max="6421" width="14" style="205" customWidth="1"/>
    <col min="6422" max="6656" width="9.140625" style="205"/>
    <col min="6657" max="6657" width="4.42578125" style="205" customWidth="1"/>
    <col min="6658" max="6658" width="71.5703125" style="205" customWidth="1"/>
    <col min="6659" max="6659" width="18" style="205" customWidth="1"/>
    <col min="6660" max="6660" width="20.140625" style="205" customWidth="1"/>
    <col min="6661" max="6661" width="18.28515625" style="205" customWidth="1"/>
    <col min="6662" max="6662" width="18.85546875" style="205" customWidth="1"/>
    <col min="6663" max="6663" width="21.7109375" style="205" customWidth="1"/>
    <col min="6664" max="6664" width="13.140625" style="205" customWidth="1"/>
    <col min="6665" max="6665" width="10" style="205" customWidth="1"/>
    <col min="6666" max="6666" width="19.140625" style="205" customWidth="1"/>
    <col min="6667" max="6667" width="16.140625" style="205" customWidth="1"/>
    <col min="6668" max="6668" width="16.28515625" style="205" customWidth="1"/>
    <col min="6669" max="6669" width="15.28515625" style="205" customWidth="1"/>
    <col min="6670" max="6670" width="15.85546875" style="205" customWidth="1"/>
    <col min="6671" max="6671" width="17" style="205" customWidth="1"/>
    <col min="6672" max="6672" width="10.140625" style="205" customWidth="1"/>
    <col min="6673" max="6673" width="9.85546875" style="205" customWidth="1"/>
    <col min="6674" max="6674" width="15.7109375" style="205" customWidth="1"/>
    <col min="6675" max="6675" width="11.7109375" style="205" customWidth="1"/>
    <col min="6676" max="6676" width="11.5703125" style="205" customWidth="1"/>
    <col min="6677" max="6677" width="14" style="205" customWidth="1"/>
    <col min="6678" max="6912" width="9.140625" style="205"/>
    <col min="6913" max="6913" width="4.42578125" style="205" customWidth="1"/>
    <col min="6914" max="6914" width="71.5703125" style="205" customWidth="1"/>
    <col min="6915" max="6915" width="18" style="205" customWidth="1"/>
    <col min="6916" max="6916" width="20.140625" style="205" customWidth="1"/>
    <col min="6917" max="6917" width="18.28515625" style="205" customWidth="1"/>
    <col min="6918" max="6918" width="18.85546875" style="205" customWidth="1"/>
    <col min="6919" max="6919" width="21.7109375" style="205" customWidth="1"/>
    <col min="6920" max="6920" width="13.140625" style="205" customWidth="1"/>
    <col min="6921" max="6921" width="10" style="205" customWidth="1"/>
    <col min="6922" max="6922" width="19.140625" style="205" customWidth="1"/>
    <col min="6923" max="6923" width="16.140625" style="205" customWidth="1"/>
    <col min="6924" max="6924" width="16.28515625" style="205" customWidth="1"/>
    <col min="6925" max="6925" width="15.28515625" style="205" customWidth="1"/>
    <col min="6926" max="6926" width="15.85546875" style="205" customWidth="1"/>
    <col min="6927" max="6927" width="17" style="205" customWidth="1"/>
    <col min="6928" max="6928" width="10.140625" style="205" customWidth="1"/>
    <col min="6929" max="6929" width="9.85546875" style="205" customWidth="1"/>
    <col min="6930" max="6930" width="15.7109375" style="205" customWidth="1"/>
    <col min="6931" max="6931" width="11.7109375" style="205" customWidth="1"/>
    <col min="6932" max="6932" width="11.5703125" style="205" customWidth="1"/>
    <col min="6933" max="6933" width="14" style="205" customWidth="1"/>
    <col min="6934" max="7168" width="9.140625" style="205"/>
    <col min="7169" max="7169" width="4.42578125" style="205" customWidth="1"/>
    <col min="7170" max="7170" width="71.5703125" style="205" customWidth="1"/>
    <col min="7171" max="7171" width="18" style="205" customWidth="1"/>
    <col min="7172" max="7172" width="20.140625" style="205" customWidth="1"/>
    <col min="7173" max="7173" width="18.28515625" style="205" customWidth="1"/>
    <col min="7174" max="7174" width="18.85546875" style="205" customWidth="1"/>
    <col min="7175" max="7175" width="21.7109375" style="205" customWidth="1"/>
    <col min="7176" max="7176" width="13.140625" style="205" customWidth="1"/>
    <col min="7177" max="7177" width="10" style="205" customWidth="1"/>
    <col min="7178" max="7178" width="19.140625" style="205" customWidth="1"/>
    <col min="7179" max="7179" width="16.140625" style="205" customWidth="1"/>
    <col min="7180" max="7180" width="16.28515625" style="205" customWidth="1"/>
    <col min="7181" max="7181" width="15.28515625" style="205" customWidth="1"/>
    <col min="7182" max="7182" width="15.85546875" style="205" customWidth="1"/>
    <col min="7183" max="7183" width="17" style="205" customWidth="1"/>
    <col min="7184" max="7184" width="10.140625" style="205" customWidth="1"/>
    <col min="7185" max="7185" width="9.85546875" style="205" customWidth="1"/>
    <col min="7186" max="7186" width="15.7109375" style="205" customWidth="1"/>
    <col min="7187" max="7187" width="11.7109375" style="205" customWidth="1"/>
    <col min="7188" max="7188" width="11.5703125" style="205" customWidth="1"/>
    <col min="7189" max="7189" width="14" style="205" customWidth="1"/>
    <col min="7190" max="7424" width="9.140625" style="205"/>
    <col min="7425" max="7425" width="4.42578125" style="205" customWidth="1"/>
    <col min="7426" max="7426" width="71.5703125" style="205" customWidth="1"/>
    <col min="7427" max="7427" width="18" style="205" customWidth="1"/>
    <col min="7428" max="7428" width="20.140625" style="205" customWidth="1"/>
    <col min="7429" max="7429" width="18.28515625" style="205" customWidth="1"/>
    <col min="7430" max="7430" width="18.85546875" style="205" customWidth="1"/>
    <col min="7431" max="7431" width="21.7109375" style="205" customWidth="1"/>
    <col min="7432" max="7432" width="13.140625" style="205" customWidth="1"/>
    <col min="7433" max="7433" width="10" style="205" customWidth="1"/>
    <col min="7434" max="7434" width="19.140625" style="205" customWidth="1"/>
    <col min="7435" max="7435" width="16.140625" style="205" customWidth="1"/>
    <col min="7436" max="7436" width="16.28515625" style="205" customWidth="1"/>
    <col min="7437" max="7437" width="15.28515625" style="205" customWidth="1"/>
    <col min="7438" max="7438" width="15.85546875" style="205" customWidth="1"/>
    <col min="7439" max="7439" width="17" style="205" customWidth="1"/>
    <col min="7440" max="7440" width="10.140625" style="205" customWidth="1"/>
    <col min="7441" max="7441" width="9.85546875" style="205" customWidth="1"/>
    <col min="7442" max="7442" width="15.7109375" style="205" customWidth="1"/>
    <col min="7443" max="7443" width="11.7109375" style="205" customWidth="1"/>
    <col min="7444" max="7444" width="11.5703125" style="205" customWidth="1"/>
    <col min="7445" max="7445" width="14" style="205" customWidth="1"/>
    <col min="7446" max="7680" width="9.140625" style="205"/>
    <col min="7681" max="7681" width="4.42578125" style="205" customWidth="1"/>
    <col min="7682" max="7682" width="71.5703125" style="205" customWidth="1"/>
    <col min="7683" max="7683" width="18" style="205" customWidth="1"/>
    <col min="7684" max="7684" width="20.140625" style="205" customWidth="1"/>
    <col min="7685" max="7685" width="18.28515625" style="205" customWidth="1"/>
    <col min="7686" max="7686" width="18.85546875" style="205" customWidth="1"/>
    <col min="7687" max="7687" width="21.7109375" style="205" customWidth="1"/>
    <col min="7688" max="7688" width="13.140625" style="205" customWidth="1"/>
    <col min="7689" max="7689" width="10" style="205" customWidth="1"/>
    <col min="7690" max="7690" width="19.140625" style="205" customWidth="1"/>
    <col min="7691" max="7691" width="16.140625" style="205" customWidth="1"/>
    <col min="7692" max="7692" width="16.28515625" style="205" customWidth="1"/>
    <col min="7693" max="7693" width="15.28515625" style="205" customWidth="1"/>
    <col min="7694" max="7694" width="15.85546875" style="205" customWidth="1"/>
    <col min="7695" max="7695" width="17" style="205" customWidth="1"/>
    <col min="7696" max="7696" width="10.140625" style="205" customWidth="1"/>
    <col min="7697" max="7697" width="9.85546875" style="205" customWidth="1"/>
    <col min="7698" max="7698" width="15.7109375" style="205" customWidth="1"/>
    <col min="7699" max="7699" width="11.7109375" style="205" customWidth="1"/>
    <col min="7700" max="7700" width="11.5703125" style="205" customWidth="1"/>
    <col min="7701" max="7701" width="14" style="205" customWidth="1"/>
    <col min="7702" max="7936" width="9.140625" style="205"/>
    <col min="7937" max="7937" width="4.42578125" style="205" customWidth="1"/>
    <col min="7938" max="7938" width="71.5703125" style="205" customWidth="1"/>
    <col min="7939" max="7939" width="18" style="205" customWidth="1"/>
    <col min="7940" max="7940" width="20.140625" style="205" customWidth="1"/>
    <col min="7941" max="7941" width="18.28515625" style="205" customWidth="1"/>
    <col min="7942" max="7942" width="18.85546875" style="205" customWidth="1"/>
    <col min="7943" max="7943" width="21.7109375" style="205" customWidth="1"/>
    <col min="7944" max="7944" width="13.140625" style="205" customWidth="1"/>
    <col min="7945" max="7945" width="10" style="205" customWidth="1"/>
    <col min="7946" max="7946" width="19.140625" style="205" customWidth="1"/>
    <col min="7947" max="7947" width="16.140625" style="205" customWidth="1"/>
    <col min="7948" max="7948" width="16.28515625" style="205" customWidth="1"/>
    <col min="7949" max="7949" width="15.28515625" style="205" customWidth="1"/>
    <col min="7950" max="7950" width="15.85546875" style="205" customWidth="1"/>
    <col min="7951" max="7951" width="17" style="205" customWidth="1"/>
    <col min="7952" max="7952" width="10.140625" style="205" customWidth="1"/>
    <col min="7953" max="7953" width="9.85546875" style="205" customWidth="1"/>
    <col min="7954" max="7954" width="15.7109375" style="205" customWidth="1"/>
    <col min="7955" max="7955" width="11.7109375" style="205" customWidth="1"/>
    <col min="7956" max="7956" width="11.5703125" style="205" customWidth="1"/>
    <col min="7957" max="7957" width="14" style="205" customWidth="1"/>
    <col min="7958" max="8192" width="9.140625" style="205"/>
    <col min="8193" max="8193" width="4.42578125" style="205" customWidth="1"/>
    <col min="8194" max="8194" width="71.5703125" style="205" customWidth="1"/>
    <col min="8195" max="8195" width="18" style="205" customWidth="1"/>
    <col min="8196" max="8196" width="20.140625" style="205" customWidth="1"/>
    <col min="8197" max="8197" width="18.28515625" style="205" customWidth="1"/>
    <col min="8198" max="8198" width="18.85546875" style="205" customWidth="1"/>
    <col min="8199" max="8199" width="21.7109375" style="205" customWidth="1"/>
    <col min="8200" max="8200" width="13.140625" style="205" customWidth="1"/>
    <col min="8201" max="8201" width="10" style="205" customWidth="1"/>
    <col min="8202" max="8202" width="19.140625" style="205" customWidth="1"/>
    <col min="8203" max="8203" width="16.140625" style="205" customWidth="1"/>
    <col min="8204" max="8204" width="16.28515625" style="205" customWidth="1"/>
    <col min="8205" max="8205" width="15.28515625" style="205" customWidth="1"/>
    <col min="8206" max="8206" width="15.85546875" style="205" customWidth="1"/>
    <col min="8207" max="8207" width="17" style="205" customWidth="1"/>
    <col min="8208" max="8208" width="10.140625" style="205" customWidth="1"/>
    <col min="8209" max="8209" width="9.85546875" style="205" customWidth="1"/>
    <col min="8210" max="8210" width="15.7109375" style="205" customWidth="1"/>
    <col min="8211" max="8211" width="11.7109375" style="205" customWidth="1"/>
    <col min="8212" max="8212" width="11.5703125" style="205" customWidth="1"/>
    <col min="8213" max="8213" width="14" style="205" customWidth="1"/>
    <col min="8214" max="8448" width="9.140625" style="205"/>
    <col min="8449" max="8449" width="4.42578125" style="205" customWidth="1"/>
    <col min="8450" max="8450" width="71.5703125" style="205" customWidth="1"/>
    <col min="8451" max="8451" width="18" style="205" customWidth="1"/>
    <col min="8452" max="8452" width="20.140625" style="205" customWidth="1"/>
    <col min="8453" max="8453" width="18.28515625" style="205" customWidth="1"/>
    <col min="8454" max="8454" width="18.85546875" style="205" customWidth="1"/>
    <col min="8455" max="8455" width="21.7109375" style="205" customWidth="1"/>
    <col min="8456" max="8456" width="13.140625" style="205" customWidth="1"/>
    <col min="8457" max="8457" width="10" style="205" customWidth="1"/>
    <col min="8458" max="8458" width="19.140625" style="205" customWidth="1"/>
    <col min="8459" max="8459" width="16.140625" style="205" customWidth="1"/>
    <col min="8460" max="8460" width="16.28515625" style="205" customWidth="1"/>
    <col min="8461" max="8461" width="15.28515625" style="205" customWidth="1"/>
    <col min="8462" max="8462" width="15.85546875" style="205" customWidth="1"/>
    <col min="8463" max="8463" width="17" style="205" customWidth="1"/>
    <col min="8464" max="8464" width="10.140625" style="205" customWidth="1"/>
    <col min="8465" max="8465" width="9.85546875" style="205" customWidth="1"/>
    <col min="8466" max="8466" width="15.7109375" style="205" customWidth="1"/>
    <col min="8467" max="8467" width="11.7109375" style="205" customWidth="1"/>
    <col min="8468" max="8468" width="11.5703125" style="205" customWidth="1"/>
    <col min="8469" max="8469" width="14" style="205" customWidth="1"/>
    <col min="8470" max="8704" width="9.140625" style="205"/>
    <col min="8705" max="8705" width="4.42578125" style="205" customWidth="1"/>
    <col min="8706" max="8706" width="71.5703125" style="205" customWidth="1"/>
    <col min="8707" max="8707" width="18" style="205" customWidth="1"/>
    <col min="8708" max="8708" width="20.140625" style="205" customWidth="1"/>
    <col min="8709" max="8709" width="18.28515625" style="205" customWidth="1"/>
    <col min="8710" max="8710" width="18.85546875" style="205" customWidth="1"/>
    <col min="8711" max="8711" width="21.7109375" style="205" customWidth="1"/>
    <col min="8712" max="8712" width="13.140625" style="205" customWidth="1"/>
    <col min="8713" max="8713" width="10" style="205" customWidth="1"/>
    <col min="8714" max="8714" width="19.140625" style="205" customWidth="1"/>
    <col min="8715" max="8715" width="16.140625" style="205" customWidth="1"/>
    <col min="8716" max="8716" width="16.28515625" style="205" customWidth="1"/>
    <col min="8717" max="8717" width="15.28515625" style="205" customWidth="1"/>
    <col min="8718" max="8718" width="15.85546875" style="205" customWidth="1"/>
    <col min="8719" max="8719" width="17" style="205" customWidth="1"/>
    <col min="8720" max="8720" width="10.140625" style="205" customWidth="1"/>
    <col min="8721" max="8721" width="9.85546875" style="205" customWidth="1"/>
    <col min="8722" max="8722" width="15.7109375" style="205" customWidth="1"/>
    <col min="8723" max="8723" width="11.7109375" style="205" customWidth="1"/>
    <col min="8724" max="8724" width="11.5703125" style="205" customWidth="1"/>
    <col min="8725" max="8725" width="14" style="205" customWidth="1"/>
    <col min="8726" max="8960" width="9.140625" style="205"/>
    <col min="8961" max="8961" width="4.42578125" style="205" customWidth="1"/>
    <col min="8962" max="8962" width="71.5703125" style="205" customWidth="1"/>
    <col min="8963" max="8963" width="18" style="205" customWidth="1"/>
    <col min="8964" max="8964" width="20.140625" style="205" customWidth="1"/>
    <col min="8965" max="8965" width="18.28515625" style="205" customWidth="1"/>
    <col min="8966" max="8966" width="18.85546875" style="205" customWidth="1"/>
    <col min="8967" max="8967" width="21.7109375" style="205" customWidth="1"/>
    <col min="8968" max="8968" width="13.140625" style="205" customWidth="1"/>
    <col min="8969" max="8969" width="10" style="205" customWidth="1"/>
    <col min="8970" max="8970" width="19.140625" style="205" customWidth="1"/>
    <col min="8971" max="8971" width="16.140625" style="205" customWidth="1"/>
    <col min="8972" max="8972" width="16.28515625" style="205" customWidth="1"/>
    <col min="8973" max="8973" width="15.28515625" style="205" customWidth="1"/>
    <col min="8974" max="8974" width="15.85546875" style="205" customWidth="1"/>
    <col min="8975" max="8975" width="17" style="205" customWidth="1"/>
    <col min="8976" max="8976" width="10.140625" style="205" customWidth="1"/>
    <col min="8977" max="8977" width="9.85546875" style="205" customWidth="1"/>
    <col min="8978" max="8978" width="15.7109375" style="205" customWidth="1"/>
    <col min="8979" max="8979" width="11.7109375" style="205" customWidth="1"/>
    <col min="8980" max="8980" width="11.5703125" style="205" customWidth="1"/>
    <col min="8981" max="8981" width="14" style="205" customWidth="1"/>
    <col min="8982" max="9216" width="9.140625" style="205"/>
    <col min="9217" max="9217" width="4.42578125" style="205" customWidth="1"/>
    <col min="9218" max="9218" width="71.5703125" style="205" customWidth="1"/>
    <col min="9219" max="9219" width="18" style="205" customWidth="1"/>
    <col min="9220" max="9220" width="20.140625" style="205" customWidth="1"/>
    <col min="9221" max="9221" width="18.28515625" style="205" customWidth="1"/>
    <col min="9222" max="9222" width="18.85546875" style="205" customWidth="1"/>
    <col min="9223" max="9223" width="21.7109375" style="205" customWidth="1"/>
    <col min="9224" max="9224" width="13.140625" style="205" customWidth="1"/>
    <col min="9225" max="9225" width="10" style="205" customWidth="1"/>
    <col min="9226" max="9226" width="19.140625" style="205" customWidth="1"/>
    <col min="9227" max="9227" width="16.140625" style="205" customWidth="1"/>
    <col min="9228" max="9228" width="16.28515625" style="205" customWidth="1"/>
    <col min="9229" max="9229" width="15.28515625" style="205" customWidth="1"/>
    <col min="9230" max="9230" width="15.85546875" style="205" customWidth="1"/>
    <col min="9231" max="9231" width="17" style="205" customWidth="1"/>
    <col min="9232" max="9232" width="10.140625" style="205" customWidth="1"/>
    <col min="9233" max="9233" width="9.85546875" style="205" customWidth="1"/>
    <col min="9234" max="9234" width="15.7109375" style="205" customWidth="1"/>
    <col min="9235" max="9235" width="11.7109375" style="205" customWidth="1"/>
    <col min="9236" max="9236" width="11.5703125" style="205" customWidth="1"/>
    <col min="9237" max="9237" width="14" style="205" customWidth="1"/>
    <col min="9238" max="9472" width="9.140625" style="205"/>
    <col min="9473" max="9473" width="4.42578125" style="205" customWidth="1"/>
    <col min="9474" max="9474" width="71.5703125" style="205" customWidth="1"/>
    <col min="9475" max="9475" width="18" style="205" customWidth="1"/>
    <col min="9476" max="9476" width="20.140625" style="205" customWidth="1"/>
    <col min="9477" max="9477" width="18.28515625" style="205" customWidth="1"/>
    <col min="9478" max="9478" width="18.85546875" style="205" customWidth="1"/>
    <col min="9479" max="9479" width="21.7109375" style="205" customWidth="1"/>
    <col min="9480" max="9480" width="13.140625" style="205" customWidth="1"/>
    <col min="9481" max="9481" width="10" style="205" customWidth="1"/>
    <col min="9482" max="9482" width="19.140625" style="205" customWidth="1"/>
    <col min="9483" max="9483" width="16.140625" style="205" customWidth="1"/>
    <col min="9484" max="9484" width="16.28515625" style="205" customWidth="1"/>
    <col min="9485" max="9485" width="15.28515625" style="205" customWidth="1"/>
    <col min="9486" max="9486" width="15.85546875" style="205" customWidth="1"/>
    <col min="9487" max="9487" width="17" style="205" customWidth="1"/>
    <col min="9488" max="9488" width="10.140625" style="205" customWidth="1"/>
    <col min="9489" max="9489" width="9.85546875" style="205" customWidth="1"/>
    <col min="9490" max="9490" width="15.7109375" style="205" customWidth="1"/>
    <col min="9491" max="9491" width="11.7109375" style="205" customWidth="1"/>
    <col min="9492" max="9492" width="11.5703125" style="205" customWidth="1"/>
    <col min="9493" max="9493" width="14" style="205" customWidth="1"/>
    <col min="9494" max="9728" width="9.140625" style="205"/>
    <col min="9729" max="9729" width="4.42578125" style="205" customWidth="1"/>
    <col min="9730" max="9730" width="71.5703125" style="205" customWidth="1"/>
    <col min="9731" max="9731" width="18" style="205" customWidth="1"/>
    <col min="9732" max="9732" width="20.140625" style="205" customWidth="1"/>
    <col min="9733" max="9733" width="18.28515625" style="205" customWidth="1"/>
    <col min="9734" max="9734" width="18.85546875" style="205" customWidth="1"/>
    <col min="9735" max="9735" width="21.7109375" style="205" customWidth="1"/>
    <col min="9736" max="9736" width="13.140625" style="205" customWidth="1"/>
    <col min="9737" max="9737" width="10" style="205" customWidth="1"/>
    <col min="9738" max="9738" width="19.140625" style="205" customWidth="1"/>
    <col min="9739" max="9739" width="16.140625" style="205" customWidth="1"/>
    <col min="9740" max="9740" width="16.28515625" style="205" customWidth="1"/>
    <col min="9741" max="9741" width="15.28515625" style="205" customWidth="1"/>
    <col min="9742" max="9742" width="15.85546875" style="205" customWidth="1"/>
    <col min="9743" max="9743" width="17" style="205" customWidth="1"/>
    <col min="9744" max="9744" width="10.140625" style="205" customWidth="1"/>
    <col min="9745" max="9745" width="9.85546875" style="205" customWidth="1"/>
    <col min="9746" max="9746" width="15.7109375" style="205" customWidth="1"/>
    <col min="9747" max="9747" width="11.7109375" style="205" customWidth="1"/>
    <col min="9748" max="9748" width="11.5703125" style="205" customWidth="1"/>
    <col min="9749" max="9749" width="14" style="205" customWidth="1"/>
    <col min="9750" max="9984" width="9.140625" style="205"/>
    <col min="9985" max="9985" width="4.42578125" style="205" customWidth="1"/>
    <col min="9986" max="9986" width="71.5703125" style="205" customWidth="1"/>
    <col min="9987" max="9987" width="18" style="205" customWidth="1"/>
    <col min="9988" max="9988" width="20.140625" style="205" customWidth="1"/>
    <col min="9989" max="9989" width="18.28515625" style="205" customWidth="1"/>
    <col min="9990" max="9990" width="18.85546875" style="205" customWidth="1"/>
    <col min="9991" max="9991" width="21.7109375" style="205" customWidth="1"/>
    <col min="9992" max="9992" width="13.140625" style="205" customWidth="1"/>
    <col min="9993" max="9993" width="10" style="205" customWidth="1"/>
    <col min="9994" max="9994" width="19.140625" style="205" customWidth="1"/>
    <col min="9995" max="9995" width="16.140625" style="205" customWidth="1"/>
    <col min="9996" max="9996" width="16.28515625" style="205" customWidth="1"/>
    <col min="9997" max="9997" width="15.28515625" style="205" customWidth="1"/>
    <col min="9998" max="9998" width="15.85546875" style="205" customWidth="1"/>
    <col min="9999" max="9999" width="17" style="205" customWidth="1"/>
    <col min="10000" max="10000" width="10.140625" style="205" customWidth="1"/>
    <col min="10001" max="10001" width="9.85546875" style="205" customWidth="1"/>
    <col min="10002" max="10002" width="15.7109375" style="205" customWidth="1"/>
    <col min="10003" max="10003" width="11.7109375" style="205" customWidth="1"/>
    <col min="10004" max="10004" width="11.5703125" style="205" customWidth="1"/>
    <col min="10005" max="10005" width="14" style="205" customWidth="1"/>
    <col min="10006" max="10240" width="9.140625" style="205"/>
    <col min="10241" max="10241" width="4.42578125" style="205" customWidth="1"/>
    <col min="10242" max="10242" width="71.5703125" style="205" customWidth="1"/>
    <col min="10243" max="10243" width="18" style="205" customWidth="1"/>
    <col min="10244" max="10244" width="20.140625" style="205" customWidth="1"/>
    <col min="10245" max="10245" width="18.28515625" style="205" customWidth="1"/>
    <col min="10246" max="10246" width="18.85546875" style="205" customWidth="1"/>
    <col min="10247" max="10247" width="21.7109375" style="205" customWidth="1"/>
    <col min="10248" max="10248" width="13.140625" style="205" customWidth="1"/>
    <col min="10249" max="10249" width="10" style="205" customWidth="1"/>
    <col min="10250" max="10250" width="19.140625" style="205" customWidth="1"/>
    <col min="10251" max="10251" width="16.140625" style="205" customWidth="1"/>
    <col min="10252" max="10252" width="16.28515625" style="205" customWidth="1"/>
    <col min="10253" max="10253" width="15.28515625" style="205" customWidth="1"/>
    <col min="10254" max="10254" width="15.85546875" style="205" customWidth="1"/>
    <col min="10255" max="10255" width="17" style="205" customWidth="1"/>
    <col min="10256" max="10256" width="10.140625" style="205" customWidth="1"/>
    <col min="10257" max="10257" width="9.85546875" style="205" customWidth="1"/>
    <col min="10258" max="10258" width="15.7109375" style="205" customWidth="1"/>
    <col min="10259" max="10259" width="11.7109375" style="205" customWidth="1"/>
    <col min="10260" max="10260" width="11.5703125" style="205" customWidth="1"/>
    <col min="10261" max="10261" width="14" style="205" customWidth="1"/>
    <col min="10262" max="10496" width="9.140625" style="205"/>
    <col min="10497" max="10497" width="4.42578125" style="205" customWidth="1"/>
    <col min="10498" max="10498" width="71.5703125" style="205" customWidth="1"/>
    <col min="10499" max="10499" width="18" style="205" customWidth="1"/>
    <col min="10500" max="10500" width="20.140625" style="205" customWidth="1"/>
    <col min="10501" max="10501" width="18.28515625" style="205" customWidth="1"/>
    <col min="10502" max="10502" width="18.85546875" style="205" customWidth="1"/>
    <col min="10503" max="10503" width="21.7109375" style="205" customWidth="1"/>
    <col min="10504" max="10504" width="13.140625" style="205" customWidth="1"/>
    <col min="10505" max="10505" width="10" style="205" customWidth="1"/>
    <col min="10506" max="10506" width="19.140625" style="205" customWidth="1"/>
    <col min="10507" max="10507" width="16.140625" style="205" customWidth="1"/>
    <col min="10508" max="10508" width="16.28515625" style="205" customWidth="1"/>
    <col min="10509" max="10509" width="15.28515625" style="205" customWidth="1"/>
    <col min="10510" max="10510" width="15.85546875" style="205" customWidth="1"/>
    <col min="10511" max="10511" width="17" style="205" customWidth="1"/>
    <col min="10512" max="10512" width="10.140625" style="205" customWidth="1"/>
    <col min="10513" max="10513" width="9.85546875" style="205" customWidth="1"/>
    <col min="10514" max="10514" width="15.7109375" style="205" customWidth="1"/>
    <col min="10515" max="10515" width="11.7109375" style="205" customWidth="1"/>
    <col min="10516" max="10516" width="11.5703125" style="205" customWidth="1"/>
    <col min="10517" max="10517" width="14" style="205" customWidth="1"/>
    <col min="10518" max="10752" width="9.140625" style="205"/>
    <col min="10753" max="10753" width="4.42578125" style="205" customWidth="1"/>
    <col min="10754" max="10754" width="71.5703125" style="205" customWidth="1"/>
    <col min="10755" max="10755" width="18" style="205" customWidth="1"/>
    <col min="10756" max="10756" width="20.140625" style="205" customWidth="1"/>
    <col min="10757" max="10757" width="18.28515625" style="205" customWidth="1"/>
    <col min="10758" max="10758" width="18.85546875" style="205" customWidth="1"/>
    <col min="10759" max="10759" width="21.7109375" style="205" customWidth="1"/>
    <col min="10760" max="10760" width="13.140625" style="205" customWidth="1"/>
    <col min="10761" max="10761" width="10" style="205" customWidth="1"/>
    <col min="10762" max="10762" width="19.140625" style="205" customWidth="1"/>
    <col min="10763" max="10763" width="16.140625" style="205" customWidth="1"/>
    <col min="10764" max="10764" width="16.28515625" style="205" customWidth="1"/>
    <col min="10765" max="10765" width="15.28515625" style="205" customWidth="1"/>
    <col min="10766" max="10766" width="15.85546875" style="205" customWidth="1"/>
    <col min="10767" max="10767" width="17" style="205" customWidth="1"/>
    <col min="10768" max="10768" width="10.140625" style="205" customWidth="1"/>
    <col min="10769" max="10769" width="9.85546875" style="205" customWidth="1"/>
    <col min="10770" max="10770" width="15.7109375" style="205" customWidth="1"/>
    <col min="10771" max="10771" width="11.7109375" style="205" customWidth="1"/>
    <col min="10772" max="10772" width="11.5703125" style="205" customWidth="1"/>
    <col min="10773" max="10773" width="14" style="205" customWidth="1"/>
    <col min="10774" max="11008" width="9.140625" style="205"/>
    <col min="11009" max="11009" width="4.42578125" style="205" customWidth="1"/>
    <col min="11010" max="11010" width="71.5703125" style="205" customWidth="1"/>
    <col min="11011" max="11011" width="18" style="205" customWidth="1"/>
    <col min="11012" max="11012" width="20.140625" style="205" customWidth="1"/>
    <col min="11013" max="11013" width="18.28515625" style="205" customWidth="1"/>
    <col min="11014" max="11014" width="18.85546875" style="205" customWidth="1"/>
    <col min="11015" max="11015" width="21.7109375" style="205" customWidth="1"/>
    <col min="11016" max="11016" width="13.140625" style="205" customWidth="1"/>
    <col min="11017" max="11017" width="10" style="205" customWidth="1"/>
    <col min="11018" max="11018" width="19.140625" style="205" customWidth="1"/>
    <col min="11019" max="11019" width="16.140625" style="205" customWidth="1"/>
    <col min="11020" max="11020" width="16.28515625" style="205" customWidth="1"/>
    <col min="11021" max="11021" width="15.28515625" style="205" customWidth="1"/>
    <col min="11022" max="11022" width="15.85546875" style="205" customWidth="1"/>
    <col min="11023" max="11023" width="17" style="205" customWidth="1"/>
    <col min="11024" max="11024" width="10.140625" style="205" customWidth="1"/>
    <col min="11025" max="11025" width="9.85546875" style="205" customWidth="1"/>
    <col min="11026" max="11026" width="15.7109375" style="205" customWidth="1"/>
    <col min="11027" max="11027" width="11.7109375" style="205" customWidth="1"/>
    <col min="11028" max="11028" width="11.5703125" style="205" customWidth="1"/>
    <col min="11029" max="11029" width="14" style="205" customWidth="1"/>
    <col min="11030" max="11264" width="9.140625" style="205"/>
    <col min="11265" max="11265" width="4.42578125" style="205" customWidth="1"/>
    <col min="11266" max="11266" width="71.5703125" style="205" customWidth="1"/>
    <col min="11267" max="11267" width="18" style="205" customWidth="1"/>
    <col min="11268" max="11268" width="20.140625" style="205" customWidth="1"/>
    <col min="11269" max="11269" width="18.28515625" style="205" customWidth="1"/>
    <col min="11270" max="11270" width="18.85546875" style="205" customWidth="1"/>
    <col min="11271" max="11271" width="21.7109375" style="205" customWidth="1"/>
    <col min="11272" max="11272" width="13.140625" style="205" customWidth="1"/>
    <col min="11273" max="11273" width="10" style="205" customWidth="1"/>
    <col min="11274" max="11274" width="19.140625" style="205" customWidth="1"/>
    <col min="11275" max="11275" width="16.140625" style="205" customWidth="1"/>
    <col min="11276" max="11276" width="16.28515625" style="205" customWidth="1"/>
    <col min="11277" max="11277" width="15.28515625" style="205" customWidth="1"/>
    <col min="11278" max="11278" width="15.85546875" style="205" customWidth="1"/>
    <col min="11279" max="11279" width="17" style="205" customWidth="1"/>
    <col min="11280" max="11280" width="10.140625" style="205" customWidth="1"/>
    <col min="11281" max="11281" width="9.85546875" style="205" customWidth="1"/>
    <col min="11282" max="11282" width="15.7109375" style="205" customWidth="1"/>
    <col min="11283" max="11283" width="11.7109375" style="205" customWidth="1"/>
    <col min="11284" max="11284" width="11.5703125" style="205" customWidth="1"/>
    <col min="11285" max="11285" width="14" style="205" customWidth="1"/>
    <col min="11286" max="11520" width="9.140625" style="205"/>
    <col min="11521" max="11521" width="4.42578125" style="205" customWidth="1"/>
    <col min="11522" max="11522" width="71.5703125" style="205" customWidth="1"/>
    <col min="11523" max="11523" width="18" style="205" customWidth="1"/>
    <col min="11524" max="11524" width="20.140625" style="205" customWidth="1"/>
    <col min="11525" max="11525" width="18.28515625" style="205" customWidth="1"/>
    <col min="11526" max="11526" width="18.85546875" style="205" customWidth="1"/>
    <col min="11527" max="11527" width="21.7109375" style="205" customWidth="1"/>
    <col min="11528" max="11528" width="13.140625" style="205" customWidth="1"/>
    <col min="11529" max="11529" width="10" style="205" customWidth="1"/>
    <col min="11530" max="11530" width="19.140625" style="205" customWidth="1"/>
    <col min="11531" max="11531" width="16.140625" style="205" customWidth="1"/>
    <col min="11532" max="11532" width="16.28515625" style="205" customWidth="1"/>
    <col min="11533" max="11533" width="15.28515625" style="205" customWidth="1"/>
    <col min="11534" max="11534" width="15.85546875" style="205" customWidth="1"/>
    <col min="11535" max="11535" width="17" style="205" customWidth="1"/>
    <col min="11536" max="11536" width="10.140625" style="205" customWidth="1"/>
    <col min="11537" max="11537" width="9.85546875" style="205" customWidth="1"/>
    <col min="11538" max="11538" width="15.7109375" style="205" customWidth="1"/>
    <col min="11539" max="11539" width="11.7109375" style="205" customWidth="1"/>
    <col min="11540" max="11540" width="11.5703125" style="205" customWidth="1"/>
    <col min="11541" max="11541" width="14" style="205" customWidth="1"/>
    <col min="11542" max="11776" width="9.140625" style="205"/>
    <col min="11777" max="11777" width="4.42578125" style="205" customWidth="1"/>
    <col min="11778" max="11778" width="71.5703125" style="205" customWidth="1"/>
    <col min="11779" max="11779" width="18" style="205" customWidth="1"/>
    <col min="11780" max="11780" width="20.140625" style="205" customWidth="1"/>
    <col min="11781" max="11781" width="18.28515625" style="205" customWidth="1"/>
    <col min="11782" max="11782" width="18.85546875" style="205" customWidth="1"/>
    <col min="11783" max="11783" width="21.7109375" style="205" customWidth="1"/>
    <col min="11784" max="11784" width="13.140625" style="205" customWidth="1"/>
    <col min="11785" max="11785" width="10" style="205" customWidth="1"/>
    <col min="11786" max="11786" width="19.140625" style="205" customWidth="1"/>
    <col min="11787" max="11787" width="16.140625" style="205" customWidth="1"/>
    <col min="11788" max="11788" width="16.28515625" style="205" customWidth="1"/>
    <col min="11789" max="11789" width="15.28515625" style="205" customWidth="1"/>
    <col min="11790" max="11790" width="15.85546875" style="205" customWidth="1"/>
    <col min="11791" max="11791" width="17" style="205" customWidth="1"/>
    <col min="11792" max="11792" width="10.140625" style="205" customWidth="1"/>
    <col min="11793" max="11793" width="9.85546875" style="205" customWidth="1"/>
    <col min="11794" max="11794" width="15.7109375" style="205" customWidth="1"/>
    <col min="11795" max="11795" width="11.7109375" style="205" customWidth="1"/>
    <col min="11796" max="11796" width="11.5703125" style="205" customWidth="1"/>
    <col min="11797" max="11797" width="14" style="205" customWidth="1"/>
    <col min="11798" max="12032" width="9.140625" style="205"/>
    <col min="12033" max="12033" width="4.42578125" style="205" customWidth="1"/>
    <col min="12034" max="12034" width="71.5703125" style="205" customWidth="1"/>
    <col min="12035" max="12035" width="18" style="205" customWidth="1"/>
    <col min="12036" max="12036" width="20.140625" style="205" customWidth="1"/>
    <col min="12037" max="12037" width="18.28515625" style="205" customWidth="1"/>
    <col min="12038" max="12038" width="18.85546875" style="205" customWidth="1"/>
    <col min="12039" max="12039" width="21.7109375" style="205" customWidth="1"/>
    <col min="12040" max="12040" width="13.140625" style="205" customWidth="1"/>
    <col min="12041" max="12041" width="10" style="205" customWidth="1"/>
    <col min="12042" max="12042" width="19.140625" style="205" customWidth="1"/>
    <col min="12043" max="12043" width="16.140625" style="205" customWidth="1"/>
    <col min="12044" max="12044" width="16.28515625" style="205" customWidth="1"/>
    <col min="12045" max="12045" width="15.28515625" style="205" customWidth="1"/>
    <col min="12046" max="12046" width="15.85546875" style="205" customWidth="1"/>
    <col min="12047" max="12047" width="17" style="205" customWidth="1"/>
    <col min="12048" max="12048" width="10.140625" style="205" customWidth="1"/>
    <col min="12049" max="12049" width="9.85546875" style="205" customWidth="1"/>
    <col min="12050" max="12050" width="15.7109375" style="205" customWidth="1"/>
    <col min="12051" max="12051" width="11.7109375" style="205" customWidth="1"/>
    <col min="12052" max="12052" width="11.5703125" style="205" customWidth="1"/>
    <col min="12053" max="12053" width="14" style="205" customWidth="1"/>
    <col min="12054" max="12288" width="9.140625" style="205"/>
    <col min="12289" max="12289" width="4.42578125" style="205" customWidth="1"/>
    <col min="12290" max="12290" width="71.5703125" style="205" customWidth="1"/>
    <col min="12291" max="12291" width="18" style="205" customWidth="1"/>
    <col min="12292" max="12292" width="20.140625" style="205" customWidth="1"/>
    <col min="12293" max="12293" width="18.28515625" style="205" customWidth="1"/>
    <col min="12294" max="12294" width="18.85546875" style="205" customWidth="1"/>
    <col min="12295" max="12295" width="21.7109375" style="205" customWidth="1"/>
    <col min="12296" max="12296" width="13.140625" style="205" customWidth="1"/>
    <col min="12297" max="12297" width="10" style="205" customWidth="1"/>
    <col min="12298" max="12298" width="19.140625" style="205" customWidth="1"/>
    <col min="12299" max="12299" width="16.140625" style="205" customWidth="1"/>
    <col min="12300" max="12300" width="16.28515625" style="205" customWidth="1"/>
    <col min="12301" max="12301" width="15.28515625" style="205" customWidth="1"/>
    <col min="12302" max="12302" width="15.85546875" style="205" customWidth="1"/>
    <col min="12303" max="12303" width="17" style="205" customWidth="1"/>
    <col min="12304" max="12304" width="10.140625" style="205" customWidth="1"/>
    <col min="12305" max="12305" width="9.85546875" style="205" customWidth="1"/>
    <col min="12306" max="12306" width="15.7109375" style="205" customWidth="1"/>
    <col min="12307" max="12307" width="11.7109375" style="205" customWidth="1"/>
    <col min="12308" max="12308" width="11.5703125" style="205" customWidth="1"/>
    <col min="12309" max="12309" width="14" style="205" customWidth="1"/>
    <col min="12310" max="12544" width="9.140625" style="205"/>
    <col min="12545" max="12545" width="4.42578125" style="205" customWidth="1"/>
    <col min="12546" max="12546" width="71.5703125" style="205" customWidth="1"/>
    <col min="12547" max="12547" width="18" style="205" customWidth="1"/>
    <col min="12548" max="12548" width="20.140625" style="205" customWidth="1"/>
    <col min="12549" max="12549" width="18.28515625" style="205" customWidth="1"/>
    <col min="12550" max="12550" width="18.85546875" style="205" customWidth="1"/>
    <col min="12551" max="12551" width="21.7109375" style="205" customWidth="1"/>
    <col min="12552" max="12552" width="13.140625" style="205" customWidth="1"/>
    <col min="12553" max="12553" width="10" style="205" customWidth="1"/>
    <col min="12554" max="12554" width="19.140625" style="205" customWidth="1"/>
    <col min="12555" max="12555" width="16.140625" style="205" customWidth="1"/>
    <col min="12556" max="12556" width="16.28515625" style="205" customWidth="1"/>
    <col min="12557" max="12557" width="15.28515625" style="205" customWidth="1"/>
    <col min="12558" max="12558" width="15.85546875" style="205" customWidth="1"/>
    <col min="12559" max="12559" width="17" style="205" customWidth="1"/>
    <col min="12560" max="12560" width="10.140625" style="205" customWidth="1"/>
    <col min="12561" max="12561" width="9.85546875" style="205" customWidth="1"/>
    <col min="12562" max="12562" width="15.7109375" style="205" customWidth="1"/>
    <col min="12563" max="12563" width="11.7109375" style="205" customWidth="1"/>
    <col min="12564" max="12564" width="11.5703125" style="205" customWidth="1"/>
    <col min="12565" max="12565" width="14" style="205" customWidth="1"/>
    <col min="12566" max="12800" width="9.140625" style="205"/>
    <col min="12801" max="12801" width="4.42578125" style="205" customWidth="1"/>
    <col min="12802" max="12802" width="71.5703125" style="205" customWidth="1"/>
    <col min="12803" max="12803" width="18" style="205" customWidth="1"/>
    <col min="12804" max="12804" width="20.140625" style="205" customWidth="1"/>
    <col min="12805" max="12805" width="18.28515625" style="205" customWidth="1"/>
    <col min="12806" max="12806" width="18.85546875" style="205" customWidth="1"/>
    <col min="12807" max="12807" width="21.7109375" style="205" customWidth="1"/>
    <col min="12808" max="12808" width="13.140625" style="205" customWidth="1"/>
    <col min="12809" max="12809" width="10" style="205" customWidth="1"/>
    <col min="12810" max="12810" width="19.140625" style="205" customWidth="1"/>
    <col min="12811" max="12811" width="16.140625" style="205" customWidth="1"/>
    <col min="12812" max="12812" width="16.28515625" style="205" customWidth="1"/>
    <col min="12813" max="12813" width="15.28515625" style="205" customWidth="1"/>
    <col min="12814" max="12814" width="15.85546875" style="205" customWidth="1"/>
    <col min="12815" max="12815" width="17" style="205" customWidth="1"/>
    <col min="12816" max="12816" width="10.140625" style="205" customWidth="1"/>
    <col min="12817" max="12817" width="9.85546875" style="205" customWidth="1"/>
    <col min="12818" max="12818" width="15.7109375" style="205" customWidth="1"/>
    <col min="12819" max="12819" width="11.7109375" style="205" customWidth="1"/>
    <col min="12820" max="12820" width="11.5703125" style="205" customWidth="1"/>
    <col min="12821" max="12821" width="14" style="205" customWidth="1"/>
    <col min="12822" max="13056" width="9.140625" style="205"/>
    <col min="13057" max="13057" width="4.42578125" style="205" customWidth="1"/>
    <col min="13058" max="13058" width="71.5703125" style="205" customWidth="1"/>
    <col min="13059" max="13059" width="18" style="205" customWidth="1"/>
    <col min="13060" max="13060" width="20.140625" style="205" customWidth="1"/>
    <col min="13061" max="13061" width="18.28515625" style="205" customWidth="1"/>
    <col min="13062" max="13062" width="18.85546875" style="205" customWidth="1"/>
    <col min="13063" max="13063" width="21.7109375" style="205" customWidth="1"/>
    <col min="13064" max="13064" width="13.140625" style="205" customWidth="1"/>
    <col min="13065" max="13065" width="10" style="205" customWidth="1"/>
    <col min="13066" max="13066" width="19.140625" style="205" customWidth="1"/>
    <col min="13067" max="13067" width="16.140625" style="205" customWidth="1"/>
    <col min="13068" max="13068" width="16.28515625" style="205" customWidth="1"/>
    <col min="13069" max="13069" width="15.28515625" style="205" customWidth="1"/>
    <col min="13070" max="13070" width="15.85546875" style="205" customWidth="1"/>
    <col min="13071" max="13071" width="17" style="205" customWidth="1"/>
    <col min="13072" max="13072" width="10.140625" style="205" customWidth="1"/>
    <col min="13073" max="13073" width="9.85546875" style="205" customWidth="1"/>
    <col min="13074" max="13074" width="15.7109375" style="205" customWidth="1"/>
    <col min="13075" max="13075" width="11.7109375" style="205" customWidth="1"/>
    <col min="13076" max="13076" width="11.5703125" style="205" customWidth="1"/>
    <col min="13077" max="13077" width="14" style="205" customWidth="1"/>
    <col min="13078" max="13312" width="9.140625" style="205"/>
    <col min="13313" max="13313" width="4.42578125" style="205" customWidth="1"/>
    <col min="13314" max="13314" width="71.5703125" style="205" customWidth="1"/>
    <col min="13315" max="13315" width="18" style="205" customWidth="1"/>
    <col min="13316" max="13316" width="20.140625" style="205" customWidth="1"/>
    <col min="13317" max="13317" width="18.28515625" style="205" customWidth="1"/>
    <col min="13318" max="13318" width="18.85546875" style="205" customWidth="1"/>
    <col min="13319" max="13319" width="21.7109375" style="205" customWidth="1"/>
    <col min="13320" max="13320" width="13.140625" style="205" customWidth="1"/>
    <col min="13321" max="13321" width="10" style="205" customWidth="1"/>
    <col min="13322" max="13322" width="19.140625" style="205" customWidth="1"/>
    <col min="13323" max="13323" width="16.140625" style="205" customWidth="1"/>
    <col min="13324" max="13324" width="16.28515625" style="205" customWidth="1"/>
    <col min="13325" max="13325" width="15.28515625" style="205" customWidth="1"/>
    <col min="13326" max="13326" width="15.85546875" style="205" customWidth="1"/>
    <col min="13327" max="13327" width="17" style="205" customWidth="1"/>
    <col min="13328" max="13328" width="10.140625" style="205" customWidth="1"/>
    <col min="13329" max="13329" width="9.85546875" style="205" customWidth="1"/>
    <col min="13330" max="13330" width="15.7109375" style="205" customWidth="1"/>
    <col min="13331" max="13331" width="11.7109375" style="205" customWidth="1"/>
    <col min="13332" max="13332" width="11.5703125" style="205" customWidth="1"/>
    <col min="13333" max="13333" width="14" style="205" customWidth="1"/>
    <col min="13334" max="13568" width="9.140625" style="205"/>
    <col min="13569" max="13569" width="4.42578125" style="205" customWidth="1"/>
    <col min="13570" max="13570" width="71.5703125" style="205" customWidth="1"/>
    <col min="13571" max="13571" width="18" style="205" customWidth="1"/>
    <col min="13572" max="13572" width="20.140625" style="205" customWidth="1"/>
    <col min="13573" max="13573" width="18.28515625" style="205" customWidth="1"/>
    <col min="13574" max="13574" width="18.85546875" style="205" customWidth="1"/>
    <col min="13575" max="13575" width="21.7109375" style="205" customWidth="1"/>
    <col min="13576" max="13576" width="13.140625" style="205" customWidth="1"/>
    <col min="13577" max="13577" width="10" style="205" customWidth="1"/>
    <col min="13578" max="13578" width="19.140625" style="205" customWidth="1"/>
    <col min="13579" max="13579" width="16.140625" style="205" customWidth="1"/>
    <col min="13580" max="13580" width="16.28515625" style="205" customWidth="1"/>
    <col min="13581" max="13581" width="15.28515625" style="205" customWidth="1"/>
    <col min="13582" max="13582" width="15.85546875" style="205" customWidth="1"/>
    <col min="13583" max="13583" width="17" style="205" customWidth="1"/>
    <col min="13584" max="13584" width="10.140625" style="205" customWidth="1"/>
    <col min="13585" max="13585" width="9.85546875" style="205" customWidth="1"/>
    <col min="13586" max="13586" width="15.7109375" style="205" customWidth="1"/>
    <col min="13587" max="13587" width="11.7109375" style="205" customWidth="1"/>
    <col min="13588" max="13588" width="11.5703125" style="205" customWidth="1"/>
    <col min="13589" max="13589" width="14" style="205" customWidth="1"/>
    <col min="13590" max="13824" width="9.140625" style="205"/>
    <col min="13825" max="13825" width="4.42578125" style="205" customWidth="1"/>
    <col min="13826" max="13826" width="71.5703125" style="205" customWidth="1"/>
    <col min="13827" max="13827" width="18" style="205" customWidth="1"/>
    <col min="13828" max="13828" width="20.140625" style="205" customWidth="1"/>
    <col min="13829" max="13829" width="18.28515625" style="205" customWidth="1"/>
    <col min="13830" max="13830" width="18.85546875" style="205" customWidth="1"/>
    <col min="13831" max="13831" width="21.7109375" style="205" customWidth="1"/>
    <col min="13832" max="13832" width="13.140625" style="205" customWidth="1"/>
    <col min="13833" max="13833" width="10" style="205" customWidth="1"/>
    <col min="13834" max="13834" width="19.140625" style="205" customWidth="1"/>
    <col min="13835" max="13835" width="16.140625" style="205" customWidth="1"/>
    <col min="13836" max="13836" width="16.28515625" style="205" customWidth="1"/>
    <col min="13837" max="13837" width="15.28515625" style="205" customWidth="1"/>
    <col min="13838" max="13838" width="15.85546875" style="205" customWidth="1"/>
    <col min="13839" max="13839" width="17" style="205" customWidth="1"/>
    <col min="13840" max="13840" width="10.140625" style="205" customWidth="1"/>
    <col min="13841" max="13841" width="9.85546875" style="205" customWidth="1"/>
    <col min="13842" max="13842" width="15.7109375" style="205" customWidth="1"/>
    <col min="13843" max="13843" width="11.7109375" style="205" customWidth="1"/>
    <col min="13844" max="13844" width="11.5703125" style="205" customWidth="1"/>
    <col min="13845" max="13845" width="14" style="205" customWidth="1"/>
    <col min="13846" max="14080" width="9.140625" style="205"/>
    <col min="14081" max="14081" width="4.42578125" style="205" customWidth="1"/>
    <col min="14082" max="14082" width="71.5703125" style="205" customWidth="1"/>
    <col min="14083" max="14083" width="18" style="205" customWidth="1"/>
    <col min="14084" max="14084" width="20.140625" style="205" customWidth="1"/>
    <col min="14085" max="14085" width="18.28515625" style="205" customWidth="1"/>
    <col min="14086" max="14086" width="18.85546875" style="205" customWidth="1"/>
    <col min="14087" max="14087" width="21.7109375" style="205" customWidth="1"/>
    <col min="14088" max="14088" width="13.140625" style="205" customWidth="1"/>
    <col min="14089" max="14089" width="10" style="205" customWidth="1"/>
    <col min="14090" max="14090" width="19.140625" style="205" customWidth="1"/>
    <col min="14091" max="14091" width="16.140625" style="205" customWidth="1"/>
    <col min="14092" max="14092" width="16.28515625" style="205" customWidth="1"/>
    <col min="14093" max="14093" width="15.28515625" style="205" customWidth="1"/>
    <col min="14094" max="14094" width="15.85546875" style="205" customWidth="1"/>
    <col min="14095" max="14095" width="17" style="205" customWidth="1"/>
    <col min="14096" max="14096" width="10.140625" style="205" customWidth="1"/>
    <col min="14097" max="14097" width="9.85546875" style="205" customWidth="1"/>
    <col min="14098" max="14098" width="15.7109375" style="205" customWidth="1"/>
    <col min="14099" max="14099" width="11.7109375" style="205" customWidth="1"/>
    <col min="14100" max="14100" width="11.5703125" style="205" customWidth="1"/>
    <col min="14101" max="14101" width="14" style="205" customWidth="1"/>
    <col min="14102" max="14336" width="9.140625" style="205"/>
    <col min="14337" max="14337" width="4.42578125" style="205" customWidth="1"/>
    <col min="14338" max="14338" width="71.5703125" style="205" customWidth="1"/>
    <col min="14339" max="14339" width="18" style="205" customWidth="1"/>
    <col min="14340" max="14340" width="20.140625" style="205" customWidth="1"/>
    <col min="14341" max="14341" width="18.28515625" style="205" customWidth="1"/>
    <col min="14342" max="14342" width="18.85546875" style="205" customWidth="1"/>
    <col min="14343" max="14343" width="21.7109375" style="205" customWidth="1"/>
    <col min="14344" max="14344" width="13.140625" style="205" customWidth="1"/>
    <col min="14345" max="14345" width="10" style="205" customWidth="1"/>
    <col min="14346" max="14346" width="19.140625" style="205" customWidth="1"/>
    <col min="14347" max="14347" width="16.140625" style="205" customWidth="1"/>
    <col min="14348" max="14348" width="16.28515625" style="205" customWidth="1"/>
    <col min="14349" max="14349" width="15.28515625" style="205" customWidth="1"/>
    <col min="14350" max="14350" width="15.85546875" style="205" customWidth="1"/>
    <col min="14351" max="14351" width="17" style="205" customWidth="1"/>
    <col min="14352" max="14352" width="10.140625" style="205" customWidth="1"/>
    <col min="14353" max="14353" width="9.85546875" style="205" customWidth="1"/>
    <col min="14354" max="14354" width="15.7109375" style="205" customWidth="1"/>
    <col min="14355" max="14355" width="11.7109375" style="205" customWidth="1"/>
    <col min="14356" max="14356" width="11.5703125" style="205" customWidth="1"/>
    <col min="14357" max="14357" width="14" style="205" customWidth="1"/>
    <col min="14358" max="14592" width="9.140625" style="205"/>
    <col min="14593" max="14593" width="4.42578125" style="205" customWidth="1"/>
    <col min="14594" max="14594" width="71.5703125" style="205" customWidth="1"/>
    <col min="14595" max="14595" width="18" style="205" customWidth="1"/>
    <col min="14596" max="14596" width="20.140625" style="205" customWidth="1"/>
    <col min="14597" max="14597" width="18.28515625" style="205" customWidth="1"/>
    <col min="14598" max="14598" width="18.85546875" style="205" customWidth="1"/>
    <col min="14599" max="14599" width="21.7109375" style="205" customWidth="1"/>
    <col min="14600" max="14600" width="13.140625" style="205" customWidth="1"/>
    <col min="14601" max="14601" width="10" style="205" customWidth="1"/>
    <col min="14602" max="14602" width="19.140625" style="205" customWidth="1"/>
    <col min="14603" max="14603" width="16.140625" style="205" customWidth="1"/>
    <col min="14604" max="14604" width="16.28515625" style="205" customWidth="1"/>
    <col min="14605" max="14605" width="15.28515625" style="205" customWidth="1"/>
    <col min="14606" max="14606" width="15.85546875" style="205" customWidth="1"/>
    <col min="14607" max="14607" width="17" style="205" customWidth="1"/>
    <col min="14608" max="14608" width="10.140625" style="205" customWidth="1"/>
    <col min="14609" max="14609" width="9.85546875" style="205" customWidth="1"/>
    <col min="14610" max="14610" width="15.7109375" style="205" customWidth="1"/>
    <col min="14611" max="14611" width="11.7109375" style="205" customWidth="1"/>
    <col min="14612" max="14612" width="11.5703125" style="205" customWidth="1"/>
    <col min="14613" max="14613" width="14" style="205" customWidth="1"/>
    <col min="14614" max="14848" width="9.140625" style="205"/>
    <col min="14849" max="14849" width="4.42578125" style="205" customWidth="1"/>
    <col min="14850" max="14850" width="71.5703125" style="205" customWidth="1"/>
    <col min="14851" max="14851" width="18" style="205" customWidth="1"/>
    <col min="14852" max="14852" width="20.140625" style="205" customWidth="1"/>
    <col min="14853" max="14853" width="18.28515625" style="205" customWidth="1"/>
    <col min="14854" max="14854" width="18.85546875" style="205" customWidth="1"/>
    <col min="14855" max="14855" width="21.7109375" style="205" customWidth="1"/>
    <col min="14856" max="14856" width="13.140625" style="205" customWidth="1"/>
    <col min="14857" max="14857" width="10" style="205" customWidth="1"/>
    <col min="14858" max="14858" width="19.140625" style="205" customWidth="1"/>
    <col min="14859" max="14859" width="16.140625" style="205" customWidth="1"/>
    <col min="14860" max="14860" width="16.28515625" style="205" customWidth="1"/>
    <col min="14861" max="14861" width="15.28515625" style="205" customWidth="1"/>
    <col min="14862" max="14862" width="15.85546875" style="205" customWidth="1"/>
    <col min="14863" max="14863" width="17" style="205" customWidth="1"/>
    <col min="14864" max="14864" width="10.140625" style="205" customWidth="1"/>
    <col min="14865" max="14865" width="9.85546875" style="205" customWidth="1"/>
    <col min="14866" max="14866" width="15.7109375" style="205" customWidth="1"/>
    <col min="14867" max="14867" width="11.7109375" style="205" customWidth="1"/>
    <col min="14868" max="14868" width="11.5703125" style="205" customWidth="1"/>
    <col min="14869" max="14869" width="14" style="205" customWidth="1"/>
    <col min="14870" max="15104" width="9.140625" style="205"/>
    <col min="15105" max="15105" width="4.42578125" style="205" customWidth="1"/>
    <col min="15106" max="15106" width="71.5703125" style="205" customWidth="1"/>
    <col min="15107" max="15107" width="18" style="205" customWidth="1"/>
    <col min="15108" max="15108" width="20.140625" style="205" customWidth="1"/>
    <col min="15109" max="15109" width="18.28515625" style="205" customWidth="1"/>
    <col min="15110" max="15110" width="18.85546875" style="205" customWidth="1"/>
    <col min="15111" max="15111" width="21.7109375" style="205" customWidth="1"/>
    <col min="15112" max="15112" width="13.140625" style="205" customWidth="1"/>
    <col min="15113" max="15113" width="10" style="205" customWidth="1"/>
    <col min="15114" max="15114" width="19.140625" style="205" customWidth="1"/>
    <col min="15115" max="15115" width="16.140625" style="205" customWidth="1"/>
    <col min="15116" max="15116" width="16.28515625" style="205" customWidth="1"/>
    <col min="15117" max="15117" width="15.28515625" style="205" customWidth="1"/>
    <col min="15118" max="15118" width="15.85546875" style="205" customWidth="1"/>
    <col min="15119" max="15119" width="17" style="205" customWidth="1"/>
    <col min="15120" max="15120" width="10.140625" style="205" customWidth="1"/>
    <col min="15121" max="15121" width="9.85546875" style="205" customWidth="1"/>
    <col min="15122" max="15122" width="15.7109375" style="205" customWidth="1"/>
    <col min="15123" max="15123" width="11.7109375" style="205" customWidth="1"/>
    <col min="15124" max="15124" width="11.5703125" style="205" customWidth="1"/>
    <col min="15125" max="15125" width="14" style="205" customWidth="1"/>
    <col min="15126" max="15360" width="9.140625" style="205"/>
    <col min="15361" max="15361" width="4.42578125" style="205" customWidth="1"/>
    <col min="15362" max="15362" width="71.5703125" style="205" customWidth="1"/>
    <col min="15363" max="15363" width="18" style="205" customWidth="1"/>
    <col min="15364" max="15364" width="20.140625" style="205" customWidth="1"/>
    <col min="15365" max="15365" width="18.28515625" style="205" customWidth="1"/>
    <col min="15366" max="15366" width="18.85546875" style="205" customWidth="1"/>
    <col min="15367" max="15367" width="21.7109375" style="205" customWidth="1"/>
    <col min="15368" max="15368" width="13.140625" style="205" customWidth="1"/>
    <col min="15369" max="15369" width="10" style="205" customWidth="1"/>
    <col min="15370" max="15370" width="19.140625" style="205" customWidth="1"/>
    <col min="15371" max="15371" width="16.140625" style="205" customWidth="1"/>
    <col min="15372" max="15372" width="16.28515625" style="205" customWidth="1"/>
    <col min="15373" max="15373" width="15.28515625" style="205" customWidth="1"/>
    <col min="15374" max="15374" width="15.85546875" style="205" customWidth="1"/>
    <col min="15375" max="15375" width="17" style="205" customWidth="1"/>
    <col min="15376" max="15376" width="10.140625" style="205" customWidth="1"/>
    <col min="15377" max="15377" width="9.85546875" style="205" customWidth="1"/>
    <col min="15378" max="15378" width="15.7109375" style="205" customWidth="1"/>
    <col min="15379" max="15379" width="11.7109375" style="205" customWidth="1"/>
    <col min="15380" max="15380" width="11.5703125" style="205" customWidth="1"/>
    <col min="15381" max="15381" width="14" style="205" customWidth="1"/>
    <col min="15382" max="15616" width="9.140625" style="205"/>
    <col min="15617" max="15617" width="4.42578125" style="205" customWidth="1"/>
    <col min="15618" max="15618" width="71.5703125" style="205" customWidth="1"/>
    <col min="15619" max="15619" width="18" style="205" customWidth="1"/>
    <col min="15620" max="15620" width="20.140625" style="205" customWidth="1"/>
    <col min="15621" max="15621" width="18.28515625" style="205" customWidth="1"/>
    <col min="15622" max="15622" width="18.85546875" style="205" customWidth="1"/>
    <col min="15623" max="15623" width="21.7109375" style="205" customWidth="1"/>
    <col min="15624" max="15624" width="13.140625" style="205" customWidth="1"/>
    <col min="15625" max="15625" width="10" style="205" customWidth="1"/>
    <col min="15626" max="15626" width="19.140625" style="205" customWidth="1"/>
    <col min="15627" max="15627" width="16.140625" style="205" customWidth="1"/>
    <col min="15628" max="15628" width="16.28515625" style="205" customWidth="1"/>
    <col min="15629" max="15629" width="15.28515625" style="205" customWidth="1"/>
    <col min="15630" max="15630" width="15.85546875" style="205" customWidth="1"/>
    <col min="15631" max="15631" width="17" style="205" customWidth="1"/>
    <col min="15632" max="15632" width="10.140625" style="205" customWidth="1"/>
    <col min="15633" max="15633" width="9.85546875" style="205" customWidth="1"/>
    <col min="15634" max="15634" width="15.7109375" style="205" customWidth="1"/>
    <col min="15635" max="15635" width="11.7109375" style="205" customWidth="1"/>
    <col min="15636" max="15636" width="11.5703125" style="205" customWidth="1"/>
    <col min="15637" max="15637" width="14" style="205" customWidth="1"/>
    <col min="15638" max="15872" width="9.140625" style="205"/>
    <col min="15873" max="15873" width="4.42578125" style="205" customWidth="1"/>
    <col min="15874" max="15874" width="71.5703125" style="205" customWidth="1"/>
    <col min="15875" max="15875" width="18" style="205" customWidth="1"/>
    <col min="15876" max="15876" width="20.140625" style="205" customWidth="1"/>
    <col min="15877" max="15877" width="18.28515625" style="205" customWidth="1"/>
    <col min="15878" max="15878" width="18.85546875" style="205" customWidth="1"/>
    <col min="15879" max="15879" width="21.7109375" style="205" customWidth="1"/>
    <col min="15880" max="15880" width="13.140625" style="205" customWidth="1"/>
    <col min="15881" max="15881" width="10" style="205" customWidth="1"/>
    <col min="15882" max="15882" width="19.140625" style="205" customWidth="1"/>
    <col min="15883" max="15883" width="16.140625" style="205" customWidth="1"/>
    <col min="15884" max="15884" width="16.28515625" style="205" customWidth="1"/>
    <col min="15885" max="15885" width="15.28515625" style="205" customWidth="1"/>
    <col min="15886" max="15886" width="15.85546875" style="205" customWidth="1"/>
    <col min="15887" max="15887" width="17" style="205" customWidth="1"/>
    <col min="15888" max="15888" width="10.140625" style="205" customWidth="1"/>
    <col min="15889" max="15889" width="9.85546875" style="205" customWidth="1"/>
    <col min="15890" max="15890" width="15.7109375" style="205" customWidth="1"/>
    <col min="15891" max="15891" width="11.7109375" style="205" customWidth="1"/>
    <col min="15892" max="15892" width="11.5703125" style="205" customWidth="1"/>
    <col min="15893" max="15893" width="14" style="205" customWidth="1"/>
    <col min="15894" max="16128" width="9.140625" style="205"/>
    <col min="16129" max="16129" width="4.42578125" style="205" customWidth="1"/>
    <col min="16130" max="16130" width="71.5703125" style="205" customWidth="1"/>
    <col min="16131" max="16131" width="18" style="205" customWidth="1"/>
    <col min="16132" max="16132" width="20.140625" style="205" customWidth="1"/>
    <col min="16133" max="16133" width="18.28515625" style="205" customWidth="1"/>
    <col min="16134" max="16134" width="18.85546875" style="205" customWidth="1"/>
    <col min="16135" max="16135" width="21.7109375" style="205" customWidth="1"/>
    <col min="16136" max="16136" width="13.140625" style="205" customWidth="1"/>
    <col min="16137" max="16137" width="10" style="205" customWidth="1"/>
    <col min="16138" max="16138" width="19.140625" style="205" customWidth="1"/>
    <col min="16139" max="16139" width="16.140625" style="205" customWidth="1"/>
    <col min="16140" max="16140" width="16.28515625" style="205" customWidth="1"/>
    <col min="16141" max="16141" width="15.28515625" style="205" customWidth="1"/>
    <col min="16142" max="16142" width="15.85546875" style="205" customWidth="1"/>
    <col min="16143" max="16143" width="17" style="205" customWidth="1"/>
    <col min="16144" max="16144" width="10.140625" style="205" customWidth="1"/>
    <col min="16145" max="16145" width="9.85546875" style="205" customWidth="1"/>
    <col min="16146" max="16146" width="15.7109375" style="205" customWidth="1"/>
    <col min="16147" max="16147" width="11.7109375" style="205" customWidth="1"/>
    <col min="16148" max="16148" width="11.5703125" style="205" customWidth="1"/>
    <col min="16149" max="16149" width="14" style="205" customWidth="1"/>
    <col min="16150" max="16384" width="9.140625" style="205"/>
  </cols>
  <sheetData>
    <row r="2" spans="2:21" ht="21">
      <c r="D2" s="115" t="s">
        <v>377</v>
      </c>
    </row>
    <row r="3" spans="2:21" ht="21">
      <c r="B3" s="115" t="s">
        <v>378</v>
      </c>
      <c r="C3" s="49"/>
      <c r="D3" s="49"/>
    </row>
    <row r="4" spans="2:21" ht="14.25" thickBot="1"/>
    <row r="5" spans="2:21" ht="21.75" thickBot="1">
      <c r="B5" s="260"/>
      <c r="C5" s="261" t="s">
        <v>314</v>
      </c>
      <c r="D5" s="261"/>
      <c r="E5" s="261"/>
      <c r="F5" s="261"/>
      <c r="G5" s="261"/>
      <c r="H5" s="261"/>
      <c r="I5" s="261"/>
      <c r="J5" s="262"/>
      <c r="K5" s="261"/>
      <c r="L5" s="261"/>
      <c r="M5" s="261" t="s">
        <v>365</v>
      </c>
      <c r="N5" s="261"/>
      <c r="O5" s="261"/>
      <c r="P5" s="261"/>
      <c r="Q5" s="261"/>
      <c r="R5" s="261"/>
      <c r="S5" s="263"/>
      <c r="T5" s="264" t="s">
        <v>315</v>
      </c>
      <c r="U5" s="265"/>
    </row>
    <row r="6" spans="2:21" ht="21">
      <c r="B6" s="643" t="s">
        <v>95</v>
      </c>
      <c r="C6" s="266" t="s">
        <v>316</v>
      </c>
      <c r="D6" s="266" t="s">
        <v>317</v>
      </c>
      <c r="E6" s="639" t="s">
        <v>6</v>
      </c>
      <c r="F6" s="217" t="s">
        <v>318</v>
      </c>
      <c r="G6" s="639" t="s">
        <v>272</v>
      </c>
      <c r="H6" s="639" t="s">
        <v>96</v>
      </c>
      <c r="I6" s="639" t="s">
        <v>97</v>
      </c>
      <c r="J6" s="641" t="s">
        <v>273</v>
      </c>
      <c r="K6" s="217" t="s">
        <v>316</v>
      </c>
      <c r="L6" s="266" t="s">
        <v>317</v>
      </c>
      <c r="M6" s="639" t="s">
        <v>6</v>
      </c>
      <c r="N6" s="267" t="s">
        <v>318</v>
      </c>
      <c r="O6" s="639" t="s">
        <v>272</v>
      </c>
      <c r="P6" s="639" t="s">
        <v>96</v>
      </c>
      <c r="Q6" s="639" t="s">
        <v>97</v>
      </c>
      <c r="R6" s="641" t="s">
        <v>273</v>
      </c>
      <c r="S6" s="218" t="s">
        <v>272</v>
      </c>
      <c r="T6" s="266" t="s">
        <v>97</v>
      </c>
      <c r="U6" s="219" t="s">
        <v>273</v>
      </c>
    </row>
    <row r="7" spans="2:21" ht="21.75" thickBot="1">
      <c r="B7" s="644"/>
      <c r="C7" s="268" t="s">
        <v>319</v>
      </c>
      <c r="D7" s="268" t="s">
        <v>319</v>
      </c>
      <c r="E7" s="640"/>
      <c r="F7" s="269" t="s">
        <v>320</v>
      </c>
      <c r="G7" s="640"/>
      <c r="H7" s="640"/>
      <c r="I7" s="640"/>
      <c r="J7" s="642"/>
      <c r="K7" s="269" t="s">
        <v>319</v>
      </c>
      <c r="L7" s="268" t="s">
        <v>319</v>
      </c>
      <c r="M7" s="640"/>
      <c r="N7" s="270" t="s">
        <v>320</v>
      </c>
      <c r="O7" s="640"/>
      <c r="P7" s="640"/>
      <c r="Q7" s="640"/>
      <c r="R7" s="642"/>
      <c r="S7" s="271" t="s">
        <v>321</v>
      </c>
      <c r="T7" s="272" t="s">
        <v>321</v>
      </c>
      <c r="U7" s="273" t="s">
        <v>321</v>
      </c>
    </row>
    <row r="8" spans="2:21" ht="21">
      <c r="B8" s="230" t="s">
        <v>379</v>
      </c>
      <c r="C8" s="133">
        <v>7547612.023</v>
      </c>
      <c r="D8" s="133">
        <v>214087023.30000001</v>
      </c>
      <c r="E8" s="138">
        <v>10563202.199999999</v>
      </c>
      <c r="F8" s="134">
        <v>7174589.1900000004</v>
      </c>
      <c r="G8" s="274">
        <v>239372426.713</v>
      </c>
      <c r="H8" s="90">
        <v>16466</v>
      </c>
      <c r="I8" s="133" t="s">
        <v>180</v>
      </c>
      <c r="J8" s="232">
        <v>14537.375605064983</v>
      </c>
      <c r="K8" s="275">
        <v>7515986.7625049623</v>
      </c>
      <c r="L8" s="276">
        <v>171779576.65888962</v>
      </c>
      <c r="M8" s="276">
        <v>6470753.4667529985</v>
      </c>
      <c r="N8" s="276">
        <v>8538417.6275272034</v>
      </c>
      <c r="O8" s="133">
        <v>194304734.5156748</v>
      </c>
      <c r="P8" s="277">
        <v>17267</v>
      </c>
      <c r="Q8" s="133" t="s">
        <v>180</v>
      </c>
      <c r="R8" s="134">
        <v>11252.952714175874</v>
      </c>
      <c r="S8" s="278">
        <f>+(O8-G8)/G8*100</f>
        <v>-18.827436733705316</v>
      </c>
      <c r="T8" s="279">
        <f>+(P8-H8)/H8*100</f>
        <v>4.8645694157658204</v>
      </c>
      <c r="U8" s="280">
        <f>+(R8-J8)/J8*100</f>
        <v>-22.592956116128551</v>
      </c>
    </row>
    <row r="9" spans="2:21" ht="21">
      <c r="B9" s="281" t="s">
        <v>380</v>
      </c>
      <c r="C9" s="120">
        <v>4954785.4400000004</v>
      </c>
      <c r="D9" s="120">
        <v>8570052.2400000002</v>
      </c>
      <c r="E9" s="120">
        <v>1421500.54</v>
      </c>
      <c r="F9" s="120">
        <v>3210919.45</v>
      </c>
      <c r="G9" s="282">
        <v>18157257.669999998</v>
      </c>
      <c r="H9" s="144">
        <v>1177</v>
      </c>
      <c r="I9" s="120" t="s">
        <v>180</v>
      </c>
      <c r="J9" s="250">
        <v>15426.726992353439</v>
      </c>
      <c r="K9" s="238">
        <v>4934024.3860720154</v>
      </c>
      <c r="L9" s="238">
        <v>6876455.7656950187</v>
      </c>
      <c r="M9" s="238">
        <v>870775.67701925291</v>
      </c>
      <c r="N9" s="238">
        <v>3821287.9520213967</v>
      </c>
      <c r="O9" s="120">
        <v>16502543.780807685</v>
      </c>
      <c r="P9" s="144">
        <v>795</v>
      </c>
      <c r="Q9" s="120" t="s">
        <v>180</v>
      </c>
      <c r="R9" s="240">
        <v>20757.916705418473</v>
      </c>
      <c r="S9" s="283">
        <f>+(O9-G9)/G9*100</f>
        <v>-9.1132368073747401</v>
      </c>
      <c r="T9" s="245">
        <f>+(P9-H9)/H9*100</f>
        <v>-32.455395072217499</v>
      </c>
      <c r="U9" s="284">
        <f>+(R9-J9)/J9*100</f>
        <v>34.558138714113134</v>
      </c>
    </row>
    <row r="10" spans="2:21" ht="21">
      <c r="B10" s="281" t="s">
        <v>381</v>
      </c>
      <c r="C10" s="120">
        <v>10641315.33</v>
      </c>
      <c r="D10" s="120">
        <v>58894561.219999999</v>
      </c>
      <c r="E10" s="120">
        <v>8781241.5199999996</v>
      </c>
      <c r="F10" s="120">
        <v>6397211.5199999996</v>
      </c>
      <c r="G10" s="285">
        <v>84714329.589999989</v>
      </c>
      <c r="H10" s="144">
        <v>252</v>
      </c>
      <c r="I10" s="120" t="s">
        <v>180</v>
      </c>
      <c r="J10" s="250">
        <v>336167.974563492</v>
      </c>
      <c r="K10" s="238">
        <v>10596727.138622973</v>
      </c>
      <c r="L10" s="238">
        <v>47255936.571671031</v>
      </c>
      <c r="M10" s="238">
        <v>5379168.9235992646</v>
      </c>
      <c r="N10" s="238">
        <v>7613267.0683808299</v>
      </c>
      <c r="O10" s="120">
        <v>70845099.702274099</v>
      </c>
      <c r="P10" s="144">
        <v>1300</v>
      </c>
      <c r="Q10" s="120" t="s">
        <v>180</v>
      </c>
      <c r="R10" s="240">
        <v>54496.230540210847</v>
      </c>
      <c r="S10" s="283">
        <f t="shared" ref="S10:T21" si="0">+(O10-G10)/G10*100</f>
        <v>-16.371763732121973</v>
      </c>
      <c r="T10" s="245">
        <f t="shared" si="0"/>
        <v>415.8730158730159</v>
      </c>
      <c r="U10" s="284">
        <f t="shared" ref="U10:U21" si="1">+(R10-J10)/J10*100</f>
        <v>-83.788988046534413</v>
      </c>
    </row>
    <row r="11" spans="2:21" ht="21">
      <c r="B11" s="281" t="s">
        <v>382</v>
      </c>
      <c r="C11" s="120">
        <v>15403458.630000001</v>
      </c>
      <c r="D11" s="120">
        <v>440015485.63999999</v>
      </c>
      <c r="E11" s="120">
        <v>9414581.3300000001</v>
      </c>
      <c r="F11" s="120">
        <v>7952182.7800000003</v>
      </c>
      <c r="G11" s="285">
        <v>472785708.37999994</v>
      </c>
      <c r="H11" s="144">
        <v>1309</v>
      </c>
      <c r="I11" s="120" t="s">
        <v>180</v>
      </c>
      <c r="J11" s="250">
        <v>361180.83145912905</v>
      </c>
      <c r="K11" s="238">
        <v>15338916.574815685</v>
      </c>
      <c r="L11" s="238">
        <v>353060511.00853866</v>
      </c>
      <c r="M11" s="238">
        <v>5767137.0504604718</v>
      </c>
      <c r="N11" s="238">
        <v>9463825.1512307543</v>
      </c>
      <c r="O11" s="120">
        <v>383630389.78504556</v>
      </c>
      <c r="P11" s="144">
        <v>3964</v>
      </c>
      <c r="Q11" s="120" t="s">
        <v>180</v>
      </c>
      <c r="R11" s="240">
        <v>96778.604890273855</v>
      </c>
      <c r="S11" s="283">
        <f t="shared" si="0"/>
        <v>-18.857447891232802</v>
      </c>
      <c r="T11" s="245">
        <f t="shared" si="0"/>
        <v>202.82658517952635</v>
      </c>
      <c r="U11" s="284">
        <f t="shared" si="1"/>
        <v>-73.204944321297631</v>
      </c>
    </row>
    <row r="12" spans="2:21" ht="21">
      <c r="B12" s="281" t="s">
        <v>383</v>
      </c>
      <c r="C12" s="120">
        <v>11932125.449999999</v>
      </c>
      <c r="D12" s="120">
        <v>20841262.329999998</v>
      </c>
      <c r="E12" s="120">
        <v>4487512.1100000003</v>
      </c>
      <c r="F12" s="120">
        <v>4362570.32</v>
      </c>
      <c r="G12" s="285">
        <v>41623470.210000001</v>
      </c>
      <c r="H12" s="144">
        <v>75611</v>
      </c>
      <c r="I12" s="120" t="s">
        <v>180</v>
      </c>
      <c r="J12" s="250">
        <v>550.49490431286449</v>
      </c>
      <c r="K12" s="238">
        <v>11882128.633196782</v>
      </c>
      <c r="L12" s="238">
        <v>16722654.016574686</v>
      </c>
      <c r="M12" s="238">
        <v>2748937.6794168134</v>
      </c>
      <c r="N12" s="238">
        <v>5191857.8660271689</v>
      </c>
      <c r="O12" s="120">
        <v>36545578.195215449</v>
      </c>
      <c r="P12" s="144">
        <v>85675</v>
      </c>
      <c r="Q12" s="120" t="s">
        <v>180</v>
      </c>
      <c r="R12" s="240">
        <v>426.56058587937497</v>
      </c>
      <c r="S12" s="283">
        <f t="shared" si="0"/>
        <v>-12.199588331211734</v>
      </c>
      <c r="T12" s="245">
        <f t="shared" si="0"/>
        <v>13.310232638108213</v>
      </c>
      <c r="U12" s="284">
        <f t="shared" si="1"/>
        <v>-22.513254430245105</v>
      </c>
    </row>
    <row r="13" spans="2:21" ht="21">
      <c r="B13" s="281" t="s">
        <v>138</v>
      </c>
      <c r="C13" s="120">
        <v>19569087.609999999</v>
      </c>
      <c r="D13" s="120">
        <v>64811784.119999997</v>
      </c>
      <c r="E13" s="120">
        <v>6787521.0300000003</v>
      </c>
      <c r="F13" s="120">
        <v>8767066.5600000005</v>
      </c>
      <c r="G13" s="285">
        <v>99935459.319999993</v>
      </c>
      <c r="H13" s="144">
        <v>212259</v>
      </c>
      <c r="I13" s="120" t="s">
        <v>180</v>
      </c>
      <c r="J13" s="250">
        <v>470.81847799151035</v>
      </c>
      <c r="K13" s="238">
        <v>19487091.146558251</v>
      </c>
      <c r="L13" s="238">
        <v>52003809.79205732</v>
      </c>
      <c r="M13" s="238">
        <v>4157865.617258694</v>
      </c>
      <c r="N13" s="238">
        <v>10433611.413172532</v>
      </c>
      <c r="O13" s="120">
        <v>86082377.969046801</v>
      </c>
      <c r="P13" s="144">
        <v>421405</v>
      </c>
      <c r="Q13" s="120" t="s">
        <v>180</v>
      </c>
      <c r="R13" s="240">
        <v>204.2746952908646</v>
      </c>
      <c r="S13" s="283">
        <f t="shared" si="0"/>
        <v>-13.862027998084947</v>
      </c>
      <c r="T13" s="245">
        <f t="shared" si="0"/>
        <v>98.533395521509107</v>
      </c>
      <c r="U13" s="284">
        <f t="shared" si="1"/>
        <v>-56.612855093901395</v>
      </c>
    </row>
    <row r="14" spans="2:21" ht="21">
      <c r="B14" s="281" t="s">
        <v>154</v>
      </c>
      <c r="C14" s="120">
        <v>9813215.7100000009</v>
      </c>
      <c r="D14" s="120">
        <v>6971645.5099999998</v>
      </c>
      <c r="E14" s="120">
        <v>1295669</v>
      </c>
      <c r="F14" s="120">
        <v>5686663.5499999998</v>
      </c>
      <c r="G14" s="285">
        <v>23767193.77</v>
      </c>
      <c r="H14" s="144">
        <v>14328</v>
      </c>
      <c r="I14" s="120" t="s">
        <v>180</v>
      </c>
      <c r="J14" s="250">
        <v>1658.7935350362925</v>
      </c>
      <c r="K14" s="238">
        <v>9772097.340086842</v>
      </c>
      <c r="L14" s="238">
        <v>5593922.956486119</v>
      </c>
      <c r="M14" s="238">
        <v>793694.42284408736</v>
      </c>
      <c r="N14" s="238">
        <v>6767649.9673058521</v>
      </c>
      <c r="O14" s="120">
        <v>22927364.686722901</v>
      </c>
      <c r="P14" s="144">
        <v>22421</v>
      </c>
      <c r="Q14" s="120" t="s">
        <v>180</v>
      </c>
      <c r="R14" s="240">
        <v>1022.5843935026493</v>
      </c>
      <c r="S14" s="283">
        <f t="shared" si="0"/>
        <v>-3.5335643383240649</v>
      </c>
      <c r="T14" s="245">
        <f t="shared" si="0"/>
        <v>56.483807928531547</v>
      </c>
      <c r="U14" s="284">
        <f t="shared" si="1"/>
        <v>-38.35372685605045</v>
      </c>
    </row>
    <row r="15" spans="2:21" ht="21">
      <c r="B15" s="281" t="s">
        <v>384</v>
      </c>
      <c r="C15" s="120">
        <v>8642002.1099999994</v>
      </c>
      <c r="D15" s="120">
        <v>8358605.5</v>
      </c>
      <c r="E15" s="120">
        <v>4794210.71</v>
      </c>
      <c r="F15" s="120">
        <v>2422622.4300000002</v>
      </c>
      <c r="G15" s="285">
        <v>24217440.75</v>
      </c>
      <c r="H15" s="144">
        <v>5737</v>
      </c>
      <c r="I15" s="120" t="s">
        <v>180</v>
      </c>
      <c r="J15" s="250">
        <v>4221.2725727732268</v>
      </c>
      <c r="K15" s="238">
        <v>8605791.2439546138</v>
      </c>
      <c r="L15" s="238">
        <v>6706794.70486461</v>
      </c>
      <c r="M15" s="238">
        <v>2936813.570801178</v>
      </c>
      <c r="N15" s="238">
        <v>2883142.367229362</v>
      </c>
      <c r="O15" s="120">
        <v>21132541.886849765</v>
      </c>
      <c r="P15" s="144">
        <v>10834</v>
      </c>
      <c r="Q15" s="120" t="s">
        <v>180</v>
      </c>
      <c r="R15" s="240">
        <v>1950.5761387160574</v>
      </c>
      <c r="S15" s="283">
        <f t="shared" si="0"/>
        <v>-12.738335545015156</v>
      </c>
      <c r="T15" s="245">
        <f t="shared" si="0"/>
        <v>88.844343733658704</v>
      </c>
      <c r="U15" s="284">
        <f t="shared" si="1"/>
        <v>-53.791751063480895</v>
      </c>
    </row>
    <row r="16" spans="2:21" ht="21">
      <c r="B16" s="281" t="s">
        <v>385</v>
      </c>
      <c r="C16" s="120">
        <v>18748080.300000001</v>
      </c>
      <c r="D16" s="120">
        <v>391705498.74000001</v>
      </c>
      <c r="E16" s="120">
        <v>6784084.8200000003</v>
      </c>
      <c r="F16" s="120">
        <v>9907453.1400000006</v>
      </c>
      <c r="G16" s="285">
        <v>427145117</v>
      </c>
      <c r="H16" s="144">
        <v>639085</v>
      </c>
      <c r="I16" s="120" t="s">
        <v>180</v>
      </c>
      <c r="J16" s="250">
        <v>668.3698052684698</v>
      </c>
      <c r="K16" s="238">
        <v>18669523.940523311</v>
      </c>
      <c r="L16" s="238">
        <v>314297446.48384029</v>
      </c>
      <c r="M16" s="238">
        <v>4155760.6809572768</v>
      </c>
      <c r="N16" s="238">
        <v>11790775.791369839</v>
      </c>
      <c r="O16" s="120">
        <v>348913506.89669073</v>
      </c>
      <c r="P16" s="144">
        <v>360545</v>
      </c>
      <c r="Q16" s="120" t="s">
        <v>180</v>
      </c>
      <c r="R16" s="240">
        <v>967.7391362983559</v>
      </c>
      <c r="S16" s="283">
        <f t="shared" si="0"/>
        <v>-18.314995768360678</v>
      </c>
      <c r="T16" s="245">
        <f t="shared" si="0"/>
        <v>-43.584186767018473</v>
      </c>
      <c r="U16" s="284">
        <f t="shared" si="1"/>
        <v>44.790971804843259</v>
      </c>
    </row>
    <row r="17" spans="2:21" ht="21">
      <c r="B17" s="281" t="s">
        <v>386</v>
      </c>
      <c r="C17" s="120">
        <v>7967200.5199999996</v>
      </c>
      <c r="D17" s="120">
        <v>22754122.199999999</v>
      </c>
      <c r="E17" s="120">
        <v>1542646.39</v>
      </c>
      <c r="F17" s="120">
        <v>8093517.9100000001</v>
      </c>
      <c r="G17" s="285">
        <v>40357487.019999996</v>
      </c>
      <c r="H17" s="144">
        <v>3956</v>
      </c>
      <c r="I17" s="120" t="s">
        <v>180</v>
      </c>
      <c r="J17" s="250">
        <v>10201.589236602627</v>
      </c>
      <c r="K17" s="238">
        <v>7933817.1411122978</v>
      </c>
      <c r="L17" s="238">
        <v>18257498.369172022</v>
      </c>
      <c r="M17" s="238">
        <v>944986.59469630348</v>
      </c>
      <c r="N17" s="238">
        <v>9632026.888420511</v>
      </c>
      <c r="O17" s="120">
        <v>36768328.993401133</v>
      </c>
      <c r="P17" s="144">
        <v>101148</v>
      </c>
      <c r="Q17" s="120" t="s">
        <v>180</v>
      </c>
      <c r="R17" s="240">
        <v>363.51019291929777</v>
      </c>
      <c r="S17" s="283">
        <f t="shared" si="0"/>
        <v>-8.8934130730691461</v>
      </c>
      <c r="T17" s="245">
        <f t="shared" si="0"/>
        <v>2456.825075834176</v>
      </c>
      <c r="U17" s="284">
        <f t="shared" si="1"/>
        <v>-96.436729763485801</v>
      </c>
    </row>
    <row r="18" spans="2:21" ht="21">
      <c r="B18" s="281" t="s">
        <v>204</v>
      </c>
      <c r="C18" s="120">
        <v>13801249.710000001</v>
      </c>
      <c r="D18" s="120">
        <v>18254764.34</v>
      </c>
      <c r="E18" s="120">
        <v>4291024.5</v>
      </c>
      <c r="F18" s="120">
        <v>8513235.8200000003</v>
      </c>
      <c r="G18" s="285">
        <v>44860274.369999997</v>
      </c>
      <c r="H18" s="144">
        <v>65</v>
      </c>
      <c r="I18" s="120" t="s">
        <v>205</v>
      </c>
      <c r="J18" s="250">
        <v>690158.0672307692</v>
      </c>
      <c r="K18" s="238">
        <v>13743421.072822344</v>
      </c>
      <c r="L18" s="238">
        <v>14647294.553387322</v>
      </c>
      <c r="M18" s="238">
        <v>2628574.2839701637</v>
      </c>
      <c r="N18" s="238">
        <v>10131529.606475491</v>
      </c>
      <c r="O18" s="120">
        <v>41150819.516655318</v>
      </c>
      <c r="P18" s="144">
        <v>56</v>
      </c>
      <c r="Q18" s="120" t="s">
        <v>205</v>
      </c>
      <c r="R18" s="240">
        <v>734836.06279741635</v>
      </c>
      <c r="S18" s="283">
        <f t="shared" si="0"/>
        <v>-8.2689080827944093</v>
      </c>
      <c r="T18" s="245">
        <f t="shared" si="0"/>
        <v>-13.846153846153847</v>
      </c>
      <c r="U18" s="284">
        <f t="shared" si="1"/>
        <v>6.4735888324707656</v>
      </c>
    </row>
    <row r="19" spans="2:21" ht="21">
      <c r="B19" s="281" t="s">
        <v>387</v>
      </c>
      <c r="C19" s="120">
        <v>33038928.256999999</v>
      </c>
      <c r="D19" s="120">
        <v>24650482.059999999</v>
      </c>
      <c r="E19" s="120">
        <v>4103993.2499999902</v>
      </c>
      <c r="F19" s="120">
        <v>23108335.399999999</v>
      </c>
      <c r="G19" s="285">
        <v>84901738.966999993</v>
      </c>
      <c r="H19" s="144">
        <v>1979</v>
      </c>
      <c r="I19" s="120" t="s">
        <v>180</v>
      </c>
      <c r="J19" s="250">
        <v>42901.333485093477</v>
      </c>
      <c r="K19" s="238">
        <v>32900491.793994166</v>
      </c>
      <c r="L19" s="238">
        <v>19779103.410535175</v>
      </c>
      <c r="M19" s="238">
        <v>2514003.6181422668</v>
      </c>
      <c r="N19" s="238">
        <v>27501033.591885824</v>
      </c>
      <c r="O19" s="120">
        <v>82694632.414557442</v>
      </c>
      <c r="P19" s="144">
        <v>2833</v>
      </c>
      <c r="Q19" s="120" t="s">
        <v>180</v>
      </c>
      <c r="R19" s="240">
        <v>29189.774943366552</v>
      </c>
      <c r="S19" s="283">
        <f t="shared" si="0"/>
        <v>-2.5996011145312572</v>
      </c>
      <c r="T19" s="245">
        <f t="shared" si="0"/>
        <v>43.153107630116224</v>
      </c>
      <c r="U19" s="284">
        <f t="shared" si="1"/>
        <v>-31.960681470404996</v>
      </c>
    </row>
    <row r="20" spans="2:21" ht="21">
      <c r="B20" s="281" t="s">
        <v>388</v>
      </c>
      <c r="C20" s="120">
        <v>145548512.90000001</v>
      </c>
      <c r="D20" s="120">
        <v>60465781.880000003</v>
      </c>
      <c r="E20" s="120">
        <v>4417175.2</v>
      </c>
      <c r="F20" s="120">
        <v>44798120.520000003</v>
      </c>
      <c r="G20" s="285">
        <v>255229590.5</v>
      </c>
      <c r="H20" s="144">
        <v>280</v>
      </c>
      <c r="I20" s="120" t="s">
        <v>180</v>
      </c>
      <c r="J20" s="250">
        <v>911534.2517857143</v>
      </c>
      <c r="K20" s="238">
        <v>144938649.85707986</v>
      </c>
      <c r="L20" s="238">
        <v>48516655.767314598</v>
      </c>
      <c r="M20" s="238">
        <v>2705851.0475786761</v>
      </c>
      <c r="N20" s="238">
        <v>53313862.549955435</v>
      </c>
      <c r="O20" s="120">
        <v>249475019.22192857</v>
      </c>
      <c r="P20" s="144">
        <v>383</v>
      </c>
      <c r="Q20" s="120" t="s">
        <v>180</v>
      </c>
      <c r="R20" s="240">
        <v>651370.80736795976</v>
      </c>
      <c r="S20" s="283">
        <f t="shared" si="0"/>
        <v>-2.2546646205081902</v>
      </c>
      <c r="T20" s="245">
        <f t="shared" si="0"/>
        <v>36.785714285714292</v>
      </c>
      <c r="U20" s="284">
        <f t="shared" si="1"/>
        <v>-28.541269174261856</v>
      </c>
    </row>
    <row r="21" spans="2:21" ht="21">
      <c r="B21" s="281" t="s">
        <v>301</v>
      </c>
      <c r="C21" s="120">
        <v>5425420.2000000002</v>
      </c>
      <c r="D21" s="120">
        <v>9270700.5800000001</v>
      </c>
      <c r="E21" s="120">
        <v>5428213.4900000002</v>
      </c>
      <c r="F21" s="120">
        <v>820205.56999999296</v>
      </c>
      <c r="G21" s="285">
        <v>20944539.839999996</v>
      </c>
      <c r="H21" s="144">
        <v>54375</v>
      </c>
      <c r="I21" s="120" t="s">
        <v>180</v>
      </c>
      <c r="J21" s="250">
        <v>385.18693958620685</v>
      </c>
      <c r="K21" s="238">
        <v>5402687.1386559391</v>
      </c>
      <c r="L21" s="238">
        <v>7438643.3909734432</v>
      </c>
      <c r="M21" s="238">
        <v>3325187.8165025469</v>
      </c>
      <c r="N21" s="238">
        <v>976119.6789978072</v>
      </c>
      <c r="O21" s="120">
        <v>17142638.025129735</v>
      </c>
      <c r="P21" s="144">
        <v>58859</v>
      </c>
      <c r="Q21" s="120" t="s">
        <v>180</v>
      </c>
      <c r="R21" s="240">
        <v>291.24922314564867</v>
      </c>
      <c r="S21" s="283">
        <f t="shared" si="0"/>
        <v>-18.152233679583489</v>
      </c>
      <c r="T21" s="245">
        <f t="shared" si="0"/>
        <v>8.2464367816091961</v>
      </c>
      <c r="U21" s="284">
        <f t="shared" si="1"/>
        <v>-24.387565305685662</v>
      </c>
    </row>
    <row r="22" spans="2:21" ht="21.75" thickBot="1">
      <c r="B22" s="230"/>
      <c r="C22" s="133"/>
      <c r="D22" s="133"/>
      <c r="E22" s="138"/>
      <c r="F22" s="134"/>
      <c r="G22" s="231"/>
      <c r="H22" s="90"/>
      <c r="I22" s="133"/>
      <c r="J22" s="251"/>
      <c r="K22" s="134"/>
      <c r="L22" s="133"/>
      <c r="M22" s="133"/>
      <c r="N22" s="138"/>
      <c r="O22" s="133"/>
      <c r="P22" s="286"/>
      <c r="Q22" s="133"/>
      <c r="R22" s="231"/>
      <c r="S22" s="287"/>
      <c r="T22" s="288"/>
      <c r="U22" s="289"/>
    </row>
    <row r="23" spans="2:21" ht="21.75" thickBot="1">
      <c r="B23" s="255" t="s">
        <v>370</v>
      </c>
      <c r="C23" s="290">
        <f>SUM(C8:C22)</f>
        <v>313032994.19</v>
      </c>
      <c r="D23" s="290">
        <f>SUM(D8:D22)</f>
        <v>1349651769.6599998</v>
      </c>
      <c r="E23" s="290">
        <f>SUM(E8:E22)</f>
        <v>74112576.089999989</v>
      </c>
      <c r="F23" s="290">
        <f>SUM(F8:F22)</f>
        <v>141214694.16</v>
      </c>
      <c r="G23" s="290">
        <f>SUM(G8:G22)</f>
        <v>1878012034.0999997</v>
      </c>
      <c r="H23" s="291"/>
      <c r="I23" s="257"/>
      <c r="J23" s="257"/>
      <c r="K23" s="292">
        <f>SUM(K8:K22)</f>
        <v>311721354.17000008</v>
      </c>
      <c r="L23" s="292">
        <f>SUM(L8:L22)</f>
        <v>1082936303.4499998</v>
      </c>
      <c r="M23" s="292">
        <f>SUM(M8:M22)</f>
        <v>45399510.449999996</v>
      </c>
      <c r="N23" s="292">
        <f>SUM(N8:N22)</f>
        <v>168058407.52000001</v>
      </c>
      <c r="O23" s="292">
        <f>SUM(O8:O22)</f>
        <v>1608115575.5899999</v>
      </c>
      <c r="P23" s="257"/>
      <c r="Q23" s="257"/>
      <c r="R23" s="257"/>
      <c r="S23" s="129"/>
      <c r="T23" s="129"/>
      <c r="U23" s="129"/>
    </row>
    <row r="24" spans="2:21" ht="21.75" thickTop="1">
      <c r="B24" s="49"/>
    </row>
    <row r="25" spans="2:21" ht="21">
      <c r="B25" s="49"/>
      <c r="C25" s="49"/>
    </row>
    <row r="26" spans="2:21" ht="21">
      <c r="B26" s="49"/>
      <c r="C26" s="49"/>
      <c r="D26" s="7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</row>
    <row r="27" spans="2:21" ht="21">
      <c r="B27" s="49"/>
      <c r="C27" s="49"/>
      <c r="D27" s="7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</row>
    <row r="28" spans="2:21" ht="21">
      <c r="B28" s="49"/>
      <c r="C28" s="49"/>
      <c r="D28" s="7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</row>
    <row r="29" spans="2:21" ht="21">
      <c r="B29" s="49"/>
      <c r="C29" s="49"/>
      <c r="D29" s="7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</row>
    <row r="30" spans="2:21" ht="21">
      <c r="B30" s="49"/>
      <c r="C30" s="49"/>
      <c r="D30" s="79"/>
    </row>
    <row r="31" spans="2:21" ht="21">
      <c r="B31" s="49"/>
      <c r="C31" s="49"/>
      <c r="D31" s="79"/>
    </row>
  </sheetData>
  <mergeCells count="11">
    <mergeCell ref="J6:J7"/>
    <mergeCell ref="B6:B7"/>
    <mergeCell ref="E6:E7"/>
    <mergeCell ref="G6:G7"/>
    <mergeCell ref="H6:H7"/>
    <mergeCell ref="I6:I7"/>
    <mergeCell ref="M6:M7"/>
    <mergeCell ref="O6:O7"/>
    <mergeCell ref="P6:P7"/>
    <mergeCell ref="Q6:Q7"/>
    <mergeCell ref="R6:R7"/>
  </mergeCells>
  <pageMargins left="0.70866141732283461" right="0.51181102362204722" top="0.94488188976377951" bottom="0.74803149606299213" header="0.31496062992125984" footer="0.31496062992125984"/>
  <pageSetup paperSize="9" scale="36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00B3-3C20-4FEF-AF98-B645DDB8E01B}">
  <sheetPr>
    <pageSetUpPr fitToPage="1"/>
  </sheetPr>
  <dimension ref="A1:T51"/>
  <sheetViews>
    <sheetView workbookViewId="0">
      <selection sqref="A1:T14"/>
    </sheetView>
  </sheetViews>
  <sheetFormatPr defaultRowHeight="13.5"/>
  <cols>
    <col min="1" max="1" width="47.7109375" style="205" customWidth="1"/>
    <col min="2" max="2" width="19.28515625" style="205" customWidth="1"/>
    <col min="3" max="3" width="19.7109375" style="205" customWidth="1"/>
    <col min="4" max="4" width="16.42578125" style="205" customWidth="1"/>
    <col min="5" max="5" width="17.140625" style="205" customWidth="1"/>
    <col min="6" max="6" width="18" style="205" customWidth="1"/>
    <col min="7" max="7" width="10.7109375" style="205" customWidth="1"/>
    <col min="8" max="8" width="10.28515625" style="205" customWidth="1"/>
    <col min="9" max="9" width="14.5703125" style="205" customWidth="1"/>
    <col min="10" max="10" width="15.5703125" style="205" customWidth="1"/>
    <col min="11" max="11" width="16.42578125" style="205" customWidth="1"/>
    <col min="12" max="12" width="15" style="205" customWidth="1"/>
    <col min="13" max="13" width="15.7109375" style="205" customWidth="1"/>
    <col min="14" max="14" width="16.140625" style="205" customWidth="1"/>
    <col min="15" max="15" width="11" style="205" bestFit="1" customWidth="1"/>
    <col min="16" max="16" width="9.85546875" style="205" customWidth="1"/>
    <col min="17" max="17" width="14.42578125" style="205" customWidth="1"/>
    <col min="18" max="18" width="10.5703125" style="205" customWidth="1"/>
    <col min="19" max="19" width="10.42578125" style="205" customWidth="1"/>
    <col min="20" max="20" width="14" style="205" customWidth="1"/>
    <col min="21" max="256" width="9.140625" style="205"/>
    <col min="257" max="257" width="47.7109375" style="205" customWidth="1"/>
    <col min="258" max="258" width="19.28515625" style="205" customWidth="1"/>
    <col min="259" max="259" width="19.7109375" style="205" customWidth="1"/>
    <col min="260" max="260" width="16.42578125" style="205" customWidth="1"/>
    <col min="261" max="261" width="17.140625" style="205" customWidth="1"/>
    <col min="262" max="262" width="18" style="205" customWidth="1"/>
    <col min="263" max="263" width="10.7109375" style="205" customWidth="1"/>
    <col min="264" max="264" width="10.28515625" style="205" customWidth="1"/>
    <col min="265" max="265" width="14.5703125" style="205" customWidth="1"/>
    <col min="266" max="266" width="15.5703125" style="205" customWidth="1"/>
    <col min="267" max="267" width="16.42578125" style="205" customWidth="1"/>
    <col min="268" max="268" width="15" style="205" customWidth="1"/>
    <col min="269" max="269" width="15.7109375" style="205" customWidth="1"/>
    <col min="270" max="270" width="16.140625" style="205" customWidth="1"/>
    <col min="271" max="271" width="8.85546875" style="205" customWidth="1"/>
    <col min="272" max="272" width="9.85546875" style="205" customWidth="1"/>
    <col min="273" max="273" width="14.42578125" style="205" customWidth="1"/>
    <col min="274" max="274" width="10.5703125" style="205" customWidth="1"/>
    <col min="275" max="275" width="10.42578125" style="205" customWidth="1"/>
    <col min="276" max="276" width="14" style="205" customWidth="1"/>
    <col min="277" max="512" width="9.140625" style="205"/>
    <col min="513" max="513" width="47.7109375" style="205" customWidth="1"/>
    <col min="514" max="514" width="19.28515625" style="205" customWidth="1"/>
    <col min="515" max="515" width="19.7109375" style="205" customWidth="1"/>
    <col min="516" max="516" width="16.42578125" style="205" customWidth="1"/>
    <col min="517" max="517" width="17.140625" style="205" customWidth="1"/>
    <col min="518" max="518" width="18" style="205" customWidth="1"/>
    <col min="519" max="519" width="10.7109375" style="205" customWidth="1"/>
    <col min="520" max="520" width="10.28515625" style="205" customWidth="1"/>
    <col min="521" max="521" width="14.5703125" style="205" customWidth="1"/>
    <col min="522" max="522" width="15.5703125" style="205" customWidth="1"/>
    <col min="523" max="523" width="16.42578125" style="205" customWidth="1"/>
    <col min="524" max="524" width="15" style="205" customWidth="1"/>
    <col min="525" max="525" width="15.7109375" style="205" customWidth="1"/>
    <col min="526" max="526" width="16.140625" style="205" customWidth="1"/>
    <col min="527" max="527" width="8.85546875" style="205" customWidth="1"/>
    <col min="528" max="528" width="9.85546875" style="205" customWidth="1"/>
    <col min="529" max="529" width="14.42578125" style="205" customWidth="1"/>
    <col min="530" max="530" width="10.5703125" style="205" customWidth="1"/>
    <col min="531" max="531" width="10.42578125" style="205" customWidth="1"/>
    <col min="532" max="532" width="14" style="205" customWidth="1"/>
    <col min="533" max="768" width="9.140625" style="205"/>
    <col min="769" max="769" width="47.7109375" style="205" customWidth="1"/>
    <col min="770" max="770" width="19.28515625" style="205" customWidth="1"/>
    <col min="771" max="771" width="19.7109375" style="205" customWidth="1"/>
    <col min="772" max="772" width="16.42578125" style="205" customWidth="1"/>
    <col min="773" max="773" width="17.140625" style="205" customWidth="1"/>
    <col min="774" max="774" width="18" style="205" customWidth="1"/>
    <col min="775" max="775" width="10.7109375" style="205" customWidth="1"/>
    <col min="776" max="776" width="10.28515625" style="205" customWidth="1"/>
    <col min="777" max="777" width="14.5703125" style="205" customWidth="1"/>
    <col min="778" max="778" width="15.5703125" style="205" customWidth="1"/>
    <col min="779" max="779" width="16.42578125" style="205" customWidth="1"/>
    <col min="780" max="780" width="15" style="205" customWidth="1"/>
    <col min="781" max="781" width="15.7109375" style="205" customWidth="1"/>
    <col min="782" max="782" width="16.140625" style="205" customWidth="1"/>
    <col min="783" max="783" width="8.85546875" style="205" customWidth="1"/>
    <col min="784" max="784" width="9.85546875" style="205" customWidth="1"/>
    <col min="785" max="785" width="14.42578125" style="205" customWidth="1"/>
    <col min="786" max="786" width="10.5703125" style="205" customWidth="1"/>
    <col min="787" max="787" width="10.42578125" style="205" customWidth="1"/>
    <col min="788" max="788" width="14" style="205" customWidth="1"/>
    <col min="789" max="1024" width="9.140625" style="205"/>
    <col min="1025" max="1025" width="47.7109375" style="205" customWidth="1"/>
    <col min="1026" max="1026" width="19.28515625" style="205" customWidth="1"/>
    <col min="1027" max="1027" width="19.7109375" style="205" customWidth="1"/>
    <col min="1028" max="1028" width="16.42578125" style="205" customWidth="1"/>
    <col min="1029" max="1029" width="17.140625" style="205" customWidth="1"/>
    <col min="1030" max="1030" width="18" style="205" customWidth="1"/>
    <col min="1031" max="1031" width="10.7109375" style="205" customWidth="1"/>
    <col min="1032" max="1032" width="10.28515625" style="205" customWidth="1"/>
    <col min="1033" max="1033" width="14.5703125" style="205" customWidth="1"/>
    <col min="1034" max="1034" width="15.5703125" style="205" customWidth="1"/>
    <col min="1035" max="1035" width="16.42578125" style="205" customWidth="1"/>
    <col min="1036" max="1036" width="15" style="205" customWidth="1"/>
    <col min="1037" max="1037" width="15.7109375" style="205" customWidth="1"/>
    <col min="1038" max="1038" width="16.140625" style="205" customWidth="1"/>
    <col min="1039" max="1039" width="8.85546875" style="205" customWidth="1"/>
    <col min="1040" max="1040" width="9.85546875" style="205" customWidth="1"/>
    <col min="1041" max="1041" width="14.42578125" style="205" customWidth="1"/>
    <col min="1042" max="1042" width="10.5703125" style="205" customWidth="1"/>
    <col min="1043" max="1043" width="10.42578125" style="205" customWidth="1"/>
    <col min="1044" max="1044" width="14" style="205" customWidth="1"/>
    <col min="1045" max="1280" width="9.140625" style="205"/>
    <col min="1281" max="1281" width="47.7109375" style="205" customWidth="1"/>
    <col min="1282" max="1282" width="19.28515625" style="205" customWidth="1"/>
    <col min="1283" max="1283" width="19.7109375" style="205" customWidth="1"/>
    <col min="1284" max="1284" width="16.42578125" style="205" customWidth="1"/>
    <col min="1285" max="1285" width="17.140625" style="205" customWidth="1"/>
    <col min="1286" max="1286" width="18" style="205" customWidth="1"/>
    <col min="1287" max="1287" width="10.7109375" style="205" customWidth="1"/>
    <col min="1288" max="1288" width="10.28515625" style="205" customWidth="1"/>
    <col min="1289" max="1289" width="14.5703125" style="205" customWidth="1"/>
    <col min="1290" max="1290" width="15.5703125" style="205" customWidth="1"/>
    <col min="1291" max="1291" width="16.42578125" style="205" customWidth="1"/>
    <col min="1292" max="1292" width="15" style="205" customWidth="1"/>
    <col min="1293" max="1293" width="15.7109375" style="205" customWidth="1"/>
    <col min="1294" max="1294" width="16.140625" style="205" customWidth="1"/>
    <col min="1295" max="1295" width="8.85546875" style="205" customWidth="1"/>
    <col min="1296" max="1296" width="9.85546875" style="205" customWidth="1"/>
    <col min="1297" max="1297" width="14.42578125" style="205" customWidth="1"/>
    <col min="1298" max="1298" width="10.5703125" style="205" customWidth="1"/>
    <col min="1299" max="1299" width="10.42578125" style="205" customWidth="1"/>
    <col min="1300" max="1300" width="14" style="205" customWidth="1"/>
    <col min="1301" max="1536" width="9.140625" style="205"/>
    <col min="1537" max="1537" width="47.7109375" style="205" customWidth="1"/>
    <col min="1538" max="1538" width="19.28515625" style="205" customWidth="1"/>
    <col min="1539" max="1539" width="19.7109375" style="205" customWidth="1"/>
    <col min="1540" max="1540" width="16.42578125" style="205" customWidth="1"/>
    <col min="1541" max="1541" width="17.140625" style="205" customWidth="1"/>
    <col min="1542" max="1542" width="18" style="205" customWidth="1"/>
    <col min="1543" max="1543" width="10.7109375" style="205" customWidth="1"/>
    <col min="1544" max="1544" width="10.28515625" style="205" customWidth="1"/>
    <col min="1545" max="1545" width="14.5703125" style="205" customWidth="1"/>
    <col min="1546" max="1546" width="15.5703125" style="205" customWidth="1"/>
    <col min="1547" max="1547" width="16.42578125" style="205" customWidth="1"/>
    <col min="1548" max="1548" width="15" style="205" customWidth="1"/>
    <col min="1549" max="1549" width="15.7109375" style="205" customWidth="1"/>
    <col min="1550" max="1550" width="16.140625" style="205" customWidth="1"/>
    <col min="1551" max="1551" width="8.85546875" style="205" customWidth="1"/>
    <col min="1552" max="1552" width="9.85546875" style="205" customWidth="1"/>
    <col min="1553" max="1553" width="14.42578125" style="205" customWidth="1"/>
    <col min="1554" max="1554" width="10.5703125" style="205" customWidth="1"/>
    <col min="1555" max="1555" width="10.42578125" style="205" customWidth="1"/>
    <col min="1556" max="1556" width="14" style="205" customWidth="1"/>
    <col min="1557" max="1792" width="9.140625" style="205"/>
    <col min="1793" max="1793" width="47.7109375" style="205" customWidth="1"/>
    <col min="1794" max="1794" width="19.28515625" style="205" customWidth="1"/>
    <col min="1795" max="1795" width="19.7109375" style="205" customWidth="1"/>
    <col min="1796" max="1796" width="16.42578125" style="205" customWidth="1"/>
    <col min="1797" max="1797" width="17.140625" style="205" customWidth="1"/>
    <col min="1798" max="1798" width="18" style="205" customWidth="1"/>
    <col min="1799" max="1799" width="10.7109375" style="205" customWidth="1"/>
    <col min="1800" max="1800" width="10.28515625" style="205" customWidth="1"/>
    <col min="1801" max="1801" width="14.5703125" style="205" customWidth="1"/>
    <col min="1802" max="1802" width="15.5703125" style="205" customWidth="1"/>
    <col min="1803" max="1803" width="16.42578125" style="205" customWidth="1"/>
    <col min="1804" max="1804" width="15" style="205" customWidth="1"/>
    <col min="1805" max="1805" width="15.7109375" style="205" customWidth="1"/>
    <col min="1806" max="1806" width="16.140625" style="205" customWidth="1"/>
    <col min="1807" max="1807" width="8.85546875" style="205" customWidth="1"/>
    <col min="1808" max="1808" width="9.85546875" style="205" customWidth="1"/>
    <col min="1809" max="1809" width="14.42578125" style="205" customWidth="1"/>
    <col min="1810" max="1810" width="10.5703125" style="205" customWidth="1"/>
    <col min="1811" max="1811" width="10.42578125" style="205" customWidth="1"/>
    <col min="1812" max="1812" width="14" style="205" customWidth="1"/>
    <col min="1813" max="2048" width="9.140625" style="205"/>
    <col min="2049" max="2049" width="47.7109375" style="205" customWidth="1"/>
    <col min="2050" max="2050" width="19.28515625" style="205" customWidth="1"/>
    <col min="2051" max="2051" width="19.7109375" style="205" customWidth="1"/>
    <col min="2052" max="2052" width="16.42578125" style="205" customWidth="1"/>
    <col min="2053" max="2053" width="17.140625" style="205" customWidth="1"/>
    <col min="2054" max="2054" width="18" style="205" customWidth="1"/>
    <col min="2055" max="2055" width="10.7109375" style="205" customWidth="1"/>
    <col min="2056" max="2056" width="10.28515625" style="205" customWidth="1"/>
    <col min="2057" max="2057" width="14.5703125" style="205" customWidth="1"/>
    <col min="2058" max="2058" width="15.5703125" style="205" customWidth="1"/>
    <col min="2059" max="2059" width="16.42578125" style="205" customWidth="1"/>
    <col min="2060" max="2060" width="15" style="205" customWidth="1"/>
    <col min="2061" max="2061" width="15.7109375" style="205" customWidth="1"/>
    <col min="2062" max="2062" width="16.140625" style="205" customWidth="1"/>
    <col min="2063" max="2063" width="8.85546875" style="205" customWidth="1"/>
    <col min="2064" max="2064" width="9.85546875" style="205" customWidth="1"/>
    <col min="2065" max="2065" width="14.42578125" style="205" customWidth="1"/>
    <col min="2066" max="2066" width="10.5703125" style="205" customWidth="1"/>
    <col min="2067" max="2067" width="10.42578125" style="205" customWidth="1"/>
    <col min="2068" max="2068" width="14" style="205" customWidth="1"/>
    <col min="2069" max="2304" width="9.140625" style="205"/>
    <col min="2305" max="2305" width="47.7109375" style="205" customWidth="1"/>
    <col min="2306" max="2306" width="19.28515625" style="205" customWidth="1"/>
    <col min="2307" max="2307" width="19.7109375" style="205" customWidth="1"/>
    <col min="2308" max="2308" width="16.42578125" style="205" customWidth="1"/>
    <col min="2309" max="2309" width="17.140625" style="205" customWidth="1"/>
    <col min="2310" max="2310" width="18" style="205" customWidth="1"/>
    <col min="2311" max="2311" width="10.7109375" style="205" customWidth="1"/>
    <col min="2312" max="2312" width="10.28515625" style="205" customWidth="1"/>
    <col min="2313" max="2313" width="14.5703125" style="205" customWidth="1"/>
    <col min="2314" max="2314" width="15.5703125" style="205" customWidth="1"/>
    <col min="2315" max="2315" width="16.42578125" style="205" customWidth="1"/>
    <col min="2316" max="2316" width="15" style="205" customWidth="1"/>
    <col min="2317" max="2317" width="15.7109375" style="205" customWidth="1"/>
    <col min="2318" max="2318" width="16.140625" style="205" customWidth="1"/>
    <col min="2319" max="2319" width="8.85546875" style="205" customWidth="1"/>
    <col min="2320" max="2320" width="9.85546875" style="205" customWidth="1"/>
    <col min="2321" max="2321" width="14.42578125" style="205" customWidth="1"/>
    <col min="2322" max="2322" width="10.5703125" style="205" customWidth="1"/>
    <col min="2323" max="2323" width="10.42578125" style="205" customWidth="1"/>
    <col min="2324" max="2324" width="14" style="205" customWidth="1"/>
    <col min="2325" max="2560" width="9.140625" style="205"/>
    <col min="2561" max="2561" width="47.7109375" style="205" customWidth="1"/>
    <col min="2562" max="2562" width="19.28515625" style="205" customWidth="1"/>
    <col min="2563" max="2563" width="19.7109375" style="205" customWidth="1"/>
    <col min="2564" max="2564" width="16.42578125" style="205" customWidth="1"/>
    <col min="2565" max="2565" width="17.140625" style="205" customWidth="1"/>
    <col min="2566" max="2566" width="18" style="205" customWidth="1"/>
    <col min="2567" max="2567" width="10.7109375" style="205" customWidth="1"/>
    <col min="2568" max="2568" width="10.28515625" style="205" customWidth="1"/>
    <col min="2569" max="2569" width="14.5703125" style="205" customWidth="1"/>
    <col min="2570" max="2570" width="15.5703125" style="205" customWidth="1"/>
    <col min="2571" max="2571" width="16.42578125" style="205" customWidth="1"/>
    <col min="2572" max="2572" width="15" style="205" customWidth="1"/>
    <col min="2573" max="2573" width="15.7109375" style="205" customWidth="1"/>
    <col min="2574" max="2574" width="16.140625" style="205" customWidth="1"/>
    <col min="2575" max="2575" width="8.85546875" style="205" customWidth="1"/>
    <col min="2576" max="2576" width="9.85546875" style="205" customWidth="1"/>
    <col min="2577" max="2577" width="14.42578125" style="205" customWidth="1"/>
    <col min="2578" max="2578" width="10.5703125" style="205" customWidth="1"/>
    <col min="2579" max="2579" width="10.42578125" style="205" customWidth="1"/>
    <col min="2580" max="2580" width="14" style="205" customWidth="1"/>
    <col min="2581" max="2816" width="9.140625" style="205"/>
    <col min="2817" max="2817" width="47.7109375" style="205" customWidth="1"/>
    <col min="2818" max="2818" width="19.28515625" style="205" customWidth="1"/>
    <col min="2819" max="2819" width="19.7109375" style="205" customWidth="1"/>
    <col min="2820" max="2820" width="16.42578125" style="205" customWidth="1"/>
    <col min="2821" max="2821" width="17.140625" style="205" customWidth="1"/>
    <col min="2822" max="2822" width="18" style="205" customWidth="1"/>
    <col min="2823" max="2823" width="10.7109375" style="205" customWidth="1"/>
    <col min="2824" max="2824" width="10.28515625" style="205" customWidth="1"/>
    <col min="2825" max="2825" width="14.5703125" style="205" customWidth="1"/>
    <col min="2826" max="2826" width="15.5703125" style="205" customWidth="1"/>
    <col min="2827" max="2827" width="16.42578125" style="205" customWidth="1"/>
    <col min="2828" max="2828" width="15" style="205" customWidth="1"/>
    <col min="2829" max="2829" width="15.7109375" style="205" customWidth="1"/>
    <col min="2830" max="2830" width="16.140625" style="205" customWidth="1"/>
    <col min="2831" max="2831" width="8.85546875" style="205" customWidth="1"/>
    <col min="2832" max="2832" width="9.85546875" style="205" customWidth="1"/>
    <col min="2833" max="2833" width="14.42578125" style="205" customWidth="1"/>
    <col min="2834" max="2834" width="10.5703125" style="205" customWidth="1"/>
    <col min="2835" max="2835" width="10.42578125" style="205" customWidth="1"/>
    <col min="2836" max="2836" width="14" style="205" customWidth="1"/>
    <col min="2837" max="3072" width="9.140625" style="205"/>
    <col min="3073" max="3073" width="47.7109375" style="205" customWidth="1"/>
    <col min="3074" max="3074" width="19.28515625" style="205" customWidth="1"/>
    <col min="3075" max="3075" width="19.7109375" style="205" customWidth="1"/>
    <col min="3076" max="3076" width="16.42578125" style="205" customWidth="1"/>
    <col min="3077" max="3077" width="17.140625" style="205" customWidth="1"/>
    <col min="3078" max="3078" width="18" style="205" customWidth="1"/>
    <col min="3079" max="3079" width="10.7109375" style="205" customWidth="1"/>
    <col min="3080" max="3080" width="10.28515625" style="205" customWidth="1"/>
    <col min="3081" max="3081" width="14.5703125" style="205" customWidth="1"/>
    <col min="3082" max="3082" width="15.5703125" style="205" customWidth="1"/>
    <col min="3083" max="3083" width="16.42578125" style="205" customWidth="1"/>
    <col min="3084" max="3084" width="15" style="205" customWidth="1"/>
    <col min="3085" max="3085" width="15.7109375" style="205" customWidth="1"/>
    <col min="3086" max="3086" width="16.140625" style="205" customWidth="1"/>
    <col min="3087" max="3087" width="8.85546875" style="205" customWidth="1"/>
    <col min="3088" max="3088" width="9.85546875" style="205" customWidth="1"/>
    <col min="3089" max="3089" width="14.42578125" style="205" customWidth="1"/>
    <col min="3090" max="3090" width="10.5703125" style="205" customWidth="1"/>
    <col min="3091" max="3091" width="10.42578125" style="205" customWidth="1"/>
    <col min="3092" max="3092" width="14" style="205" customWidth="1"/>
    <col min="3093" max="3328" width="9.140625" style="205"/>
    <col min="3329" max="3329" width="47.7109375" style="205" customWidth="1"/>
    <col min="3330" max="3330" width="19.28515625" style="205" customWidth="1"/>
    <col min="3331" max="3331" width="19.7109375" style="205" customWidth="1"/>
    <col min="3332" max="3332" width="16.42578125" style="205" customWidth="1"/>
    <col min="3333" max="3333" width="17.140625" style="205" customWidth="1"/>
    <col min="3334" max="3334" width="18" style="205" customWidth="1"/>
    <col min="3335" max="3335" width="10.7109375" style="205" customWidth="1"/>
    <col min="3336" max="3336" width="10.28515625" style="205" customWidth="1"/>
    <col min="3337" max="3337" width="14.5703125" style="205" customWidth="1"/>
    <col min="3338" max="3338" width="15.5703125" style="205" customWidth="1"/>
    <col min="3339" max="3339" width="16.42578125" style="205" customWidth="1"/>
    <col min="3340" max="3340" width="15" style="205" customWidth="1"/>
    <col min="3341" max="3341" width="15.7109375" style="205" customWidth="1"/>
    <col min="3342" max="3342" width="16.140625" style="205" customWidth="1"/>
    <col min="3343" max="3343" width="8.85546875" style="205" customWidth="1"/>
    <col min="3344" max="3344" width="9.85546875" style="205" customWidth="1"/>
    <col min="3345" max="3345" width="14.42578125" style="205" customWidth="1"/>
    <col min="3346" max="3346" width="10.5703125" style="205" customWidth="1"/>
    <col min="3347" max="3347" width="10.42578125" style="205" customWidth="1"/>
    <col min="3348" max="3348" width="14" style="205" customWidth="1"/>
    <col min="3349" max="3584" width="9.140625" style="205"/>
    <col min="3585" max="3585" width="47.7109375" style="205" customWidth="1"/>
    <col min="3586" max="3586" width="19.28515625" style="205" customWidth="1"/>
    <col min="3587" max="3587" width="19.7109375" style="205" customWidth="1"/>
    <col min="3588" max="3588" width="16.42578125" style="205" customWidth="1"/>
    <col min="3589" max="3589" width="17.140625" style="205" customWidth="1"/>
    <col min="3590" max="3590" width="18" style="205" customWidth="1"/>
    <col min="3591" max="3591" width="10.7109375" style="205" customWidth="1"/>
    <col min="3592" max="3592" width="10.28515625" style="205" customWidth="1"/>
    <col min="3593" max="3593" width="14.5703125" style="205" customWidth="1"/>
    <col min="3594" max="3594" width="15.5703125" style="205" customWidth="1"/>
    <col min="3595" max="3595" width="16.42578125" style="205" customWidth="1"/>
    <col min="3596" max="3596" width="15" style="205" customWidth="1"/>
    <col min="3597" max="3597" width="15.7109375" style="205" customWidth="1"/>
    <col min="3598" max="3598" width="16.140625" style="205" customWidth="1"/>
    <col min="3599" max="3599" width="8.85546875" style="205" customWidth="1"/>
    <col min="3600" max="3600" width="9.85546875" style="205" customWidth="1"/>
    <col min="3601" max="3601" width="14.42578125" style="205" customWidth="1"/>
    <col min="3602" max="3602" width="10.5703125" style="205" customWidth="1"/>
    <col min="3603" max="3603" width="10.42578125" style="205" customWidth="1"/>
    <col min="3604" max="3604" width="14" style="205" customWidth="1"/>
    <col min="3605" max="3840" width="9.140625" style="205"/>
    <col min="3841" max="3841" width="47.7109375" style="205" customWidth="1"/>
    <col min="3842" max="3842" width="19.28515625" style="205" customWidth="1"/>
    <col min="3843" max="3843" width="19.7109375" style="205" customWidth="1"/>
    <col min="3844" max="3844" width="16.42578125" style="205" customWidth="1"/>
    <col min="3845" max="3845" width="17.140625" style="205" customWidth="1"/>
    <col min="3846" max="3846" width="18" style="205" customWidth="1"/>
    <col min="3847" max="3847" width="10.7109375" style="205" customWidth="1"/>
    <col min="3848" max="3848" width="10.28515625" style="205" customWidth="1"/>
    <col min="3849" max="3849" width="14.5703125" style="205" customWidth="1"/>
    <col min="3850" max="3850" width="15.5703125" style="205" customWidth="1"/>
    <col min="3851" max="3851" width="16.42578125" style="205" customWidth="1"/>
    <col min="3852" max="3852" width="15" style="205" customWidth="1"/>
    <col min="3853" max="3853" width="15.7109375" style="205" customWidth="1"/>
    <col min="3854" max="3854" width="16.140625" style="205" customWidth="1"/>
    <col min="3855" max="3855" width="8.85546875" style="205" customWidth="1"/>
    <col min="3856" max="3856" width="9.85546875" style="205" customWidth="1"/>
    <col min="3857" max="3857" width="14.42578125" style="205" customWidth="1"/>
    <col min="3858" max="3858" width="10.5703125" style="205" customWidth="1"/>
    <col min="3859" max="3859" width="10.42578125" style="205" customWidth="1"/>
    <col min="3860" max="3860" width="14" style="205" customWidth="1"/>
    <col min="3861" max="4096" width="9.140625" style="205"/>
    <col min="4097" max="4097" width="47.7109375" style="205" customWidth="1"/>
    <col min="4098" max="4098" width="19.28515625" style="205" customWidth="1"/>
    <col min="4099" max="4099" width="19.7109375" style="205" customWidth="1"/>
    <col min="4100" max="4100" width="16.42578125" style="205" customWidth="1"/>
    <col min="4101" max="4101" width="17.140625" style="205" customWidth="1"/>
    <col min="4102" max="4102" width="18" style="205" customWidth="1"/>
    <col min="4103" max="4103" width="10.7109375" style="205" customWidth="1"/>
    <col min="4104" max="4104" width="10.28515625" style="205" customWidth="1"/>
    <col min="4105" max="4105" width="14.5703125" style="205" customWidth="1"/>
    <col min="4106" max="4106" width="15.5703125" style="205" customWidth="1"/>
    <col min="4107" max="4107" width="16.42578125" style="205" customWidth="1"/>
    <col min="4108" max="4108" width="15" style="205" customWidth="1"/>
    <col min="4109" max="4109" width="15.7109375" style="205" customWidth="1"/>
    <col min="4110" max="4110" width="16.140625" style="205" customWidth="1"/>
    <col min="4111" max="4111" width="8.85546875" style="205" customWidth="1"/>
    <col min="4112" max="4112" width="9.85546875" style="205" customWidth="1"/>
    <col min="4113" max="4113" width="14.42578125" style="205" customWidth="1"/>
    <col min="4114" max="4114" width="10.5703125" style="205" customWidth="1"/>
    <col min="4115" max="4115" width="10.42578125" style="205" customWidth="1"/>
    <col min="4116" max="4116" width="14" style="205" customWidth="1"/>
    <col min="4117" max="4352" width="9.140625" style="205"/>
    <col min="4353" max="4353" width="47.7109375" style="205" customWidth="1"/>
    <col min="4354" max="4354" width="19.28515625" style="205" customWidth="1"/>
    <col min="4355" max="4355" width="19.7109375" style="205" customWidth="1"/>
    <col min="4356" max="4356" width="16.42578125" style="205" customWidth="1"/>
    <col min="4357" max="4357" width="17.140625" style="205" customWidth="1"/>
    <col min="4358" max="4358" width="18" style="205" customWidth="1"/>
    <col min="4359" max="4359" width="10.7109375" style="205" customWidth="1"/>
    <col min="4360" max="4360" width="10.28515625" style="205" customWidth="1"/>
    <col min="4361" max="4361" width="14.5703125" style="205" customWidth="1"/>
    <col min="4362" max="4362" width="15.5703125" style="205" customWidth="1"/>
    <col min="4363" max="4363" width="16.42578125" style="205" customWidth="1"/>
    <col min="4364" max="4364" width="15" style="205" customWidth="1"/>
    <col min="4365" max="4365" width="15.7109375" style="205" customWidth="1"/>
    <col min="4366" max="4366" width="16.140625" style="205" customWidth="1"/>
    <col min="4367" max="4367" width="8.85546875" style="205" customWidth="1"/>
    <col min="4368" max="4368" width="9.85546875" style="205" customWidth="1"/>
    <col min="4369" max="4369" width="14.42578125" style="205" customWidth="1"/>
    <col min="4370" max="4370" width="10.5703125" style="205" customWidth="1"/>
    <col min="4371" max="4371" width="10.42578125" style="205" customWidth="1"/>
    <col min="4372" max="4372" width="14" style="205" customWidth="1"/>
    <col min="4373" max="4608" width="9.140625" style="205"/>
    <col min="4609" max="4609" width="47.7109375" style="205" customWidth="1"/>
    <col min="4610" max="4610" width="19.28515625" style="205" customWidth="1"/>
    <col min="4611" max="4611" width="19.7109375" style="205" customWidth="1"/>
    <col min="4612" max="4612" width="16.42578125" style="205" customWidth="1"/>
    <col min="4613" max="4613" width="17.140625" style="205" customWidth="1"/>
    <col min="4614" max="4614" width="18" style="205" customWidth="1"/>
    <col min="4615" max="4615" width="10.7109375" style="205" customWidth="1"/>
    <col min="4616" max="4616" width="10.28515625" style="205" customWidth="1"/>
    <col min="4617" max="4617" width="14.5703125" style="205" customWidth="1"/>
    <col min="4618" max="4618" width="15.5703125" style="205" customWidth="1"/>
    <col min="4619" max="4619" width="16.42578125" style="205" customWidth="1"/>
    <col min="4620" max="4620" width="15" style="205" customWidth="1"/>
    <col min="4621" max="4621" width="15.7109375" style="205" customWidth="1"/>
    <col min="4622" max="4622" width="16.140625" style="205" customWidth="1"/>
    <col min="4623" max="4623" width="8.85546875" style="205" customWidth="1"/>
    <col min="4624" max="4624" width="9.85546875" style="205" customWidth="1"/>
    <col min="4625" max="4625" width="14.42578125" style="205" customWidth="1"/>
    <col min="4626" max="4626" width="10.5703125" style="205" customWidth="1"/>
    <col min="4627" max="4627" width="10.42578125" style="205" customWidth="1"/>
    <col min="4628" max="4628" width="14" style="205" customWidth="1"/>
    <col min="4629" max="4864" width="9.140625" style="205"/>
    <col min="4865" max="4865" width="47.7109375" style="205" customWidth="1"/>
    <col min="4866" max="4866" width="19.28515625" style="205" customWidth="1"/>
    <col min="4867" max="4867" width="19.7109375" style="205" customWidth="1"/>
    <col min="4868" max="4868" width="16.42578125" style="205" customWidth="1"/>
    <col min="4869" max="4869" width="17.140625" style="205" customWidth="1"/>
    <col min="4870" max="4870" width="18" style="205" customWidth="1"/>
    <col min="4871" max="4871" width="10.7109375" style="205" customWidth="1"/>
    <col min="4872" max="4872" width="10.28515625" style="205" customWidth="1"/>
    <col min="4873" max="4873" width="14.5703125" style="205" customWidth="1"/>
    <col min="4874" max="4874" width="15.5703125" style="205" customWidth="1"/>
    <col min="4875" max="4875" width="16.42578125" style="205" customWidth="1"/>
    <col min="4876" max="4876" width="15" style="205" customWidth="1"/>
    <col min="4877" max="4877" width="15.7109375" style="205" customWidth="1"/>
    <col min="4878" max="4878" width="16.140625" style="205" customWidth="1"/>
    <col min="4879" max="4879" width="8.85546875" style="205" customWidth="1"/>
    <col min="4880" max="4880" width="9.85546875" style="205" customWidth="1"/>
    <col min="4881" max="4881" width="14.42578125" style="205" customWidth="1"/>
    <col min="4882" max="4882" width="10.5703125" style="205" customWidth="1"/>
    <col min="4883" max="4883" width="10.42578125" style="205" customWidth="1"/>
    <col min="4884" max="4884" width="14" style="205" customWidth="1"/>
    <col min="4885" max="5120" width="9.140625" style="205"/>
    <col min="5121" max="5121" width="47.7109375" style="205" customWidth="1"/>
    <col min="5122" max="5122" width="19.28515625" style="205" customWidth="1"/>
    <col min="5123" max="5123" width="19.7109375" style="205" customWidth="1"/>
    <col min="5124" max="5124" width="16.42578125" style="205" customWidth="1"/>
    <col min="5125" max="5125" width="17.140625" style="205" customWidth="1"/>
    <col min="5126" max="5126" width="18" style="205" customWidth="1"/>
    <col min="5127" max="5127" width="10.7109375" style="205" customWidth="1"/>
    <col min="5128" max="5128" width="10.28515625" style="205" customWidth="1"/>
    <col min="5129" max="5129" width="14.5703125" style="205" customWidth="1"/>
    <col min="5130" max="5130" width="15.5703125" style="205" customWidth="1"/>
    <col min="5131" max="5131" width="16.42578125" style="205" customWidth="1"/>
    <col min="5132" max="5132" width="15" style="205" customWidth="1"/>
    <col min="5133" max="5133" width="15.7109375" style="205" customWidth="1"/>
    <col min="5134" max="5134" width="16.140625" style="205" customWidth="1"/>
    <col min="5135" max="5135" width="8.85546875" style="205" customWidth="1"/>
    <col min="5136" max="5136" width="9.85546875" style="205" customWidth="1"/>
    <col min="5137" max="5137" width="14.42578125" style="205" customWidth="1"/>
    <col min="5138" max="5138" width="10.5703125" style="205" customWidth="1"/>
    <col min="5139" max="5139" width="10.42578125" style="205" customWidth="1"/>
    <col min="5140" max="5140" width="14" style="205" customWidth="1"/>
    <col min="5141" max="5376" width="9.140625" style="205"/>
    <col min="5377" max="5377" width="47.7109375" style="205" customWidth="1"/>
    <col min="5378" max="5378" width="19.28515625" style="205" customWidth="1"/>
    <col min="5379" max="5379" width="19.7109375" style="205" customWidth="1"/>
    <col min="5380" max="5380" width="16.42578125" style="205" customWidth="1"/>
    <col min="5381" max="5381" width="17.140625" style="205" customWidth="1"/>
    <col min="5382" max="5382" width="18" style="205" customWidth="1"/>
    <col min="5383" max="5383" width="10.7109375" style="205" customWidth="1"/>
    <col min="5384" max="5384" width="10.28515625" style="205" customWidth="1"/>
    <col min="5385" max="5385" width="14.5703125" style="205" customWidth="1"/>
    <col min="5386" max="5386" width="15.5703125" style="205" customWidth="1"/>
    <col min="5387" max="5387" width="16.42578125" style="205" customWidth="1"/>
    <col min="5388" max="5388" width="15" style="205" customWidth="1"/>
    <col min="5389" max="5389" width="15.7109375" style="205" customWidth="1"/>
    <col min="5390" max="5390" width="16.140625" style="205" customWidth="1"/>
    <col min="5391" max="5391" width="8.85546875" style="205" customWidth="1"/>
    <col min="5392" max="5392" width="9.85546875" style="205" customWidth="1"/>
    <col min="5393" max="5393" width="14.42578125" style="205" customWidth="1"/>
    <col min="5394" max="5394" width="10.5703125" style="205" customWidth="1"/>
    <col min="5395" max="5395" width="10.42578125" style="205" customWidth="1"/>
    <col min="5396" max="5396" width="14" style="205" customWidth="1"/>
    <col min="5397" max="5632" width="9.140625" style="205"/>
    <col min="5633" max="5633" width="47.7109375" style="205" customWidth="1"/>
    <col min="5634" max="5634" width="19.28515625" style="205" customWidth="1"/>
    <col min="5635" max="5635" width="19.7109375" style="205" customWidth="1"/>
    <col min="5636" max="5636" width="16.42578125" style="205" customWidth="1"/>
    <col min="5637" max="5637" width="17.140625" style="205" customWidth="1"/>
    <col min="5638" max="5638" width="18" style="205" customWidth="1"/>
    <col min="5639" max="5639" width="10.7109375" style="205" customWidth="1"/>
    <col min="5640" max="5640" width="10.28515625" style="205" customWidth="1"/>
    <col min="5641" max="5641" width="14.5703125" style="205" customWidth="1"/>
    <col min="5642" max="5642" width="15.5703125" style="205" customWidth="1"/>
    <col min="5643" max="5643" width="16.42578125" style="205" customWidth="1"/>
    <col min="5644" max="5644" width="15" style="205" customWidth="1"/>
    <col min="5645" max="5645" width="15.7109375" style="205" customWidth="1"/>
    <col min="5646" max="5646" width="16.140625" style="205" customWidth="1"/>
    <col min="5647" max="5647" width="8.85546875" style="205" customWidth="1"/>
    <col min="5648" max="5648" width="9.85546875" style="205" customWidth="1"/>
    <col min="5649" max="5649" width="14.42578125" style="205" customWidth="1"/>
    <col min="5650" max="5650" width="10.5703125" style="205" customWidth="1"/>
    <col min="5651" max="5651" width="10.42578125" style="205" customWidth="1"/>
    <col min="5652" max="5652" width="14" style="205" customWidth="1"/>
    <col min="5653" max="5888" width="9.140625" style="205"/>
    <col min="5889" max="5889" width="47.7109375" style="205" customWidth="1"/>
    <col min="5890" max="5890" width="19.28515625" style="205" customWidth="1"/>
    <col min="5891" max="5891" width="19.7109375" style="205" customWidth="1"/>
    <col min="5892" max="5892" width="16.42578125" style="205" customWidth="1"/>
    <col min="5893" max="5893" width="17.140625" style="205" customWidth="1"/>
    <col min="5894" max="5894" width="18" style="205" customWidth="1"/>
    <col min="5895" max="5895" width="10.7109375" style="205" customWidth="1"/>
    <col min="5896" max="5896" width="10.28515625" style="205" customWidth="1"/>
    <col min="5897" max="5897" width="14.5703125" style="205" customWidth="1"/>
    <col min="5898" max="5898" width="15.5703125" style="205" customWidth="1"/>
    <col min="5899" max="5899" width="16.42578125" style="205" customWidth="1"/>
    <col min="5900" max="5900" width="15" style="205" customWidth="1"/>
    <col min="5901" max="5901" width="15.7109375" style="205" customWidth="1"/>
    <col min="5902" max="5902" width="16.140625" style="205" customWidth="1"/>
    <col min="5903" max="5903" width="8.85546875" style="205" customWidth="1"/>
    <col min="5904" max="5904" width="9.85546875" style="205" customWidth="1"/>
    <col min="5905" max="5905" width="14.42578125" style="205" customWidth="1"/>
    <col min="5906" max="5906" width="10.5703125" style="205" customWidth="1"/>
    <col min="5907" max="5907" width="10.42578125" style="205" customWidth="1"/>
    <col min="5908" max="5908" width="14" style="205" customWidth="1"/>
    <col min="5909" max="6144" width="9.140625" style="205"/>
    <col min="6145" max="6145" width="47.7109375" style="205" customWidth="1"/>
    <col min="6146" max="6146" width="19.28515625" style="205" customWidth="1"/>
    <col min="6147" max="6147" width="19.7109375" style="205" customWidth="1"/>
    <col min="6148" max="6148" width="16.42578125" style="205" customWidth="1"/>
    <col min="6149" max="6149" width="17.140625" style="205" customWidth="1"/>
    <col min="6150" max="6150" width="18" style="205" customWidth="1"/>
    <col min="6151" max="6151" width="10.7109375" style="205" customWidth="1"/>
    <col min="6152" max="6152" width="10.28515625" style="205" customWidth="1"/>
    <col min="6153" max="6153" width="14.5703125" style="205" customWidth="1"/>
    <col min="6154" max="6154" width="15.5703125" style="205" customWidth="1"/>
    <col min="6155" max="6155" width="16.42578125" style="205" customWidth="1"/>
    <col min="6156" max="6156" width="15" style="205" customWidth="1"/>
    <col min="6157" max="6157" width="15.7109375" style="205" customWidth="1"/>
    <col min="6158" max="6158" width="16.140625" style="205" customWidth="1"/>
    <col min="6159" max="6159" width="8.85546875" style="205" customWidth="1"/>
    <col min="6160" max="6160" width="9.85546875" style="205" customWidth="1"/>
    <col min="6161" max="6161" width="14.42578125" style="205" customWidth="1"/>
    <col min="6162" max="6162" width="10.5703125" style="205" customWidth="1"/>
    <col min="6163" max="6163" width="10.42578125" style="205" customWidth="1"/>
    <col min="6164" max="6164" width="14" style="205" customWidth="1"/>
    <col min="6165" max="6400" width="9.140625" style="205"/>
    <col min="6401" max="6401" width="47.7109375" style="205" customWidth="1"/>
    <col min="6402" max="6402" width="19.28515625" style="205" customWidth="1"/>
    <col min="6403" max="6403" width="19.7109375" style="205" customWidth="1"/>
    <col min="6404" max="6404" width="16.42578125" style="205" customWidth="1"/>
    <col min="6405" max="6405" width="17.140625" style="205" customWidth="1"/>
    <col min="6406" max="6406" width="18" style="205" customWidth="1"/>
    <col min="6407" max="6407" width="10.7109375" style="205" customWidth="1"/>
    <col min="6408" max="6408" width="10.28515625" style="205" customWidth="1"/>
    <col min="6409" max="6409" width="14.5703125" style="205" customWidth="1"/>
    <col min="6410" max="6410" width="15.5703125" style="205" customWidth="1"/>
    <col min="6411" max="6411" width="16.42578125" style="205" customWidth="1"/>
    <col min="6412" max="6412" width="15" style="205" customWidth="1"/>
    <col min="6413" max="6413" width="15.7109375" style="205" customWidth="1"/>
    <col min="6414" max="6414" width="16.140625" style="205" customWidth="1"/>
    <col min="6415" max="6415" width="8.85546875" style="205" customWidth="1"/>
    <col min="6416" max="6416" width="9.85546875" style="205" customWidth="1"/>
    <col min="6417" max="6417" width="14.42578125" style="205" customWidth="1"/>
    <col min="6418" max="6418" width="10.5703125" style="205" customWidth="1"/>
    <col min="6419" max="6419" width="10.42578125" style="205" customWidth="1"/>
    <col min="6420" max="6420" width="14" style="205" customWidth="1"/>
    <col min="6421" max="6656" width="9.140625" style="205"/>
    <col min="6657" max="6657" width="47.7109375" style="205" customWidth="1"/>
    <col min="6658" max="6658" width="19.28515625" style="205" customWidth="1"/>
    <col min="6659" max="6659" width="19.7109375" style="205" customWidth="1"/>
    <col min="6660" max="6660" width="16.42578125" style="205" customWidth="1"/>
    <col min="6661" max="6661" width="17.140625" style="205" customWidth="1"/>
    <col min="6662" max="6662" width="18" style="205" customWidth="1"/>
    <col min="6663" max="6663" width="10.7109375" style="205" customWidth="1"/>
    <col min="6664" max="6664" width="10.28515625" style="205" customWidth="1"/>
    <col min="6665" max="6665" width="14.5703125" style="205" customWidth="1"/>
    <col min="6666" max="6666" width="15.5703125" style="205" customWidth="1"/>
    <col min="6667" max="6667" width="16.42578125" style="205" customWidth="1"/>
    <col min="6668" max="6668" width="15" style="205" customWidth="1"/>
    <col min="6669" max="6669" width="15.7109375" style="205" customWidth="1"/>
    <col min="6670" max="6670" width="16.140625" style="205" customWidth="1"/>
    <col min="6671" max="6671" width="8.85546875" style="205" customWidth="1"/>
    <col min="6672" max="6672" width="9.85546875" style="205" customWidth="1"/>
    <col min="6673" max="6673" width="14.42578125" style="205" customWidth="1"/>
    <col min="6674" max="6674" width="10.5703125" style="205" customWidth="1"/>
    <col min="6675" max="6675" width="10.42578125" style="205" customWidth="1"/>
    <col min="6676" max="6676" width="14" style="205" customWidth="1"/>
    <col min="6677" max="6912" width="9.140625" style="205"/>
    <col min="6913" max="6913" width="47.7109375" style="205" customWidth="1"/>
    <col min="6914" max="6914" width="19.28515625" style="205" customWidth="1"/>
    <col min="6915" max="6915" width="19.7109375" style="205" customWidth="1"/>
    <col min="6916" max="6916" width="16.42578125" style="205" customWidth="1"/>
    <col min="6917" max="6917" width="17.140625" style="205" customWidth="1"/>
    <col min="6918" max="6918" width="18" style="205" customWidth="1"/>
    <col min="6919" max="6919" width="10.7109375" style="205" customWidth="1"/>
    <col min="6920" max="6920" width="10.28515625" style="205" customWidth="1"/>
    <col min="6921" max="6921" width="14.5703125" style="205" customWidth="1"/>
    <col min="6922" max="6922" width="15.5703125" style="205" customWidth="1"/>
    <col min="6923" max="6923" width="16.42578125" style="205" customWidth="1"/>
    <col min="6924" max="6924" width="15" style="205" customWidth="1"/>
    <col min="6925" max="6925" width="15.7109375" style="205" customWidth="1"/>
    <col min="6926" max="6926" width="16.140625" style="205" customWidth="1"/>
    <col min="6927" max="6927" width="8.85546875" style="205" customWidth="1"/>
    <col min="6928" max="6928" width="9.85546875" style="205" customWidth="1"/>
    <col min="6929" max="6929" width="14.42578125" style="205" customWidth="1"/>
    <col min="6930" max="6930" width="10.5703125" style="205" customWidth="1"/>
    <col min="6931" max="6931" width="10.42578125" style="205" customWidth="1"/>
    <col min="6932" max="6932" width="14" style="205" customWidth="1"/>
    <col min="6933" max="7168" width="9.140625" style="205"/>
    <col min="7169" max="7169" width="47.7109375" style="205" customWidth="1"/>
    <col min="7170" max="7170" width="19.28515625" style="205" customWidth="1"/>
    <col min="7171" max="7171" width="19.7109375" style="205" customWidth="1"/>
    <col min="7172" max="7172" width="16.42578125" style="205" customWidth="1"/>
    <col min="7173" max="7173" width="17.140625" style="205" customWidth="1"/>
    <col min="7174" max="7174" width="18" style="205" customWidth="1"/>
    <col min="7175" max="7175" width="10.7109375" style="205" customWidth="1"/>
    <col min="7176" max="7176" width="10.28515625" style="205" customWidth="1"/>
    <col min="7177" max="7177" width="14.5703125" style="205" customWidth="1"/>
    <col min="7178" max="7178" width="15.5703125" style="205" customWidth="1"/>
    <col min="7179" max="7179" width="16.42578125" style="205" customWidth="1"/>
    <col min="7180" max="7180" width="15" style="205" customWidth="1"/>
    <col min="7181" max="7181" width="15.7109375" style="205" customWidth="1"/>
    <col min="7182" max="7182" width="16.140625" style="205" customWidth="1"/>
    <col min="7183" max="7183" width="8.85546875" style="205" customWidth="1"/>
    <col min="7184" max="7184" width="9.85546875" style="205" customWidth="1"/>
    <col min="7185" max="7185" width="14.42578125" style="205" customWidth="1"/>
    <col min="7186" max="7186" width="10.5703125" style="205" customWidth="1"/>
    <col min="7187" max="7187" width="10.42578125" style="205" customWidth="1"/>
    <col min="7188" max="7188" width="14" style="205" customWidth="1"/>
    <col min="7189" max="7424" width="9.140625" style="205"/>
    <col min="7425" max="7425" width="47.7109375" style="205" customWidth="1"/>
    <col min="7426" max="7426" width="19.28515625" style="205" customWidth="1"/>
    <col min="7427" max="7427" width="19.7109375" style="205" customWidth="1"/>
    <col min="7428" max="7428" width="16.42578125" style="205" customWidth="1"/>
    <col min="7429" max="7429" width="17.140625" style="205" customWidth="1"/>
    <col min="7430" max="7430" width="18" style="205" customWidth="1"/>
    <col min="7431" max="7431" width="10.7109375" style="205" customWidth="1"/>
    <col min="7432" max="7432" width="10.28515625" style="205" customWidth="1"/>
    <col min="7433" max="7433" width="14.5703125" style="205" customWidth="1"/>
    <col min="7434" max="7434" width="15.5703125" style="205" customWidth="1"/>
    <col min="7435" max="7435" width="16.42578125" style="205" customWidth="1"/>
    <col min="7436" max="7436" width="15" style="205" customWidth="1"/>
    <col min="7437" max="7437" width="15.7109375" style="205" customWidth="1"/>
    <col min="7438" max="7438" width="16.140625" style="205" customWidth="1"/>
    <col min="7439" max="7439" width="8.85546875" style="205" customWidth="1"/>
    <col min="7440" max="7440" width="9.85546875" style="205" customWidth="1"/>
    <col min="7441" max="7441" width="14.42578125" style="205" customWidth="1"/>
    <col min="7442" max="7442" width="10.5703125" style="205" customWidth="1"/>
    <col min="7443" max="7443" width="10.42578125" style="205" customWidth="1"/>
    <col min="7444" max="7444" width="14" style="205" customWidth="1"/>
    <col min="7445" max="7680" width="9.140625" style="205"/>
    <col min="7681" max="7681" width="47.7109375" style="205" customWidth="1"/>
    <col min="7682" max="7682" width="19.28515625" style="205" customWidth="1"/>
    <col min="7683" max="7683" width="19.7109375" style="205" customWidth="1"/>
    <col min="7684" max="7684" width="16.42578125" style="205" customWidth="1"/>
    <col min="7685" max="7685" width="17.140625" style="205" customWidth="1"/>
    <col min="7686" max="7686" width="18" style="205" customWidth="1"/>
    <col min="7687" max="7687" width="10.7109375" style="205" customWidth="1"/>
    <col min="7688" max="7688" width="10.28515625" style="205" customWidth="1"/>
    <col min="7689" max="7689" width="14.5703125" style="205" customWidth="1"/>
    <col min="7690" max="7690" width="15.5703125" style="205" customWidth="1"/>
    <col min="7691" max="7691" width="16.42578125" style="205" customWidth="1"/>
    <col min="7692" max="7692" width="15" style="205" customWidth="1"/>
    <col min="7693" max="7693" width="15.7109375" style="205" customWidth="1"/>
    <col min="7694" max="7694" width="16.140625" style="205" customWidth="1"/>
    <col min="7695" max="7695" width="8.85546875" style="205" customWidth="1"/>
    <col min="7696" max="7696" width="9.85546875" style="205" customWidth="1"/>
    <col min="7697" max="7697" width="14.42578125" style="205" customWidth="1"/>
    <col min="7698" max="7698" width="10.5703125" style="205" customWidth="1"/>
    <col min="7699" max="7699" width="10.42578125" style="205" customWidth="1"/>
    <col min="7700" max="7700" width="14" style="205" customWidth="1"/>
    <col min="7701" max="7936" width="9.140625" style="205"/>
    <col min="7937" max="7937" width="47.7109375" style="205" customWidth="1"/>
    <col min="7938" max="7938" width="19.28515625" style="205" customWidth="1"/>
    <col min="7939" max="7939" width="19.7109375" style="205" customWidth="1"/>
    <col min="7940" max="7940" width="16.42578125" style="205" customWidth="1"/>
    <col min="7941" max="7941" width="17.140625" style="205" customWidth="1"/>
    <col min="7942" max="7942" width="18" style="205" customWidth="1"/>
    <col min="7943" max="7943" width="10.7109375" style="205" customWidth="1"/>
    <col min="7944" max="7944" width="10.28515625" style="205" customWidth="1"/>
    <col min="7945" max="7945" width="14.5703125" style="205" customWidth="1"/>
    <col min="7946" max="7946" width="15.5703125" style="205" customWidth="1"/>
    <col min="7947" max="7947" width="16.42578125" style="205" customWidth="1"/>
    <col min="7948" max="7948" width="15" style="205" customWidth="1"/>
    <col min="7949" max="7949" width="15.7109375" style="205" customWidth="1"/>
    <col min="7950" max="7950" width="16.140625" style="205" customWidth="1"/>
    <col min="7951" max="7951" width="8.85546875" style="205" customWidth="1"/>
    <col min="7952" max="7952" width="9.85546875" style="205" customWidth="1"/>
    <col min="7953" max="7953" width="14.42578125" style="205" customWidth="1"/>
    <col min="7954" max="7954" width="10.5703125" style="205" customWidth="1"/>
    <col min="7955" max="7955" width="10.42578125" style="205" customWidth="1"/>
    <col min="7956" max="7956" width="14" style="205" customWidth="1"/>
    <col min="7957" max="8192" width="9.140625" style="205"/>
    <col min="8193" max="8193" width="47.7109375" style="205" customWidth="1"/>
    <col min="8194" max="8194" width="19.28515625" style="205" customWidth="1"/>
    <col min="8195" max="8195" width="19.7109375" style="205" customWidth="1"/>
    <col min="8196" max="8196" width="16.42578125" style="205" customWidth="1"/>
    <col min="8197" max="8197" width="17.140625" style="205" customWidth="1"/>
    <col min="8198" max="8198" width="18" style="205" customWidth="1"/>
    <col min="8199" max="8199" width="10.7109375" style="205" customWidth="1"/>
    <col min="8200" max="8200" width="10.28515625" style="205" customWidth="1"/>
    <col min="8201" max="8201" width="14.5703125" style="205" customWidth="1"/>
    <col min="8202" max="8202" width="15.5703125" style="205" customWidth="1"/>
    <col min="8203" max="8203" width="16.42578125" style="205" customWidth="1"/>
    <col min="8204" max="8204" width="15" style="205" customWidth="1"/>
    <col min="8205" max="8205" width="15.7109375" style="205" customWidth="1"/>
    <col min="8206" max="8206" width="16.140625" style="205" customWidth="1"/>
    <col min="8207" max="8207" width="8.85546875" style="205" customWidth="1"/>
    <col min="8208" max="8208" width="9.85546875" style="205" customWidth="1"/>
    <col min="8209" max="8209" width="14.42578125" style="205" customWidth="1"/>
    <col min="8210" max="8210" width="10.5703125" style="205" customWidth="1"/>
    <col min="8211" max="8211" width="10.42578125" style="205" customWidth="1"/>
    <col min="8212" max="8212" width="14" style="205" customWidth="1"/>
    <col min="8213" max="8448" width="9.140625" style="205"/>
    <col min="8449" max="8449" width="47.7109375" style="205" customWidth="1"/>
    <col min="8450" max="8450" width="19.28515625" style="205" customWidth="1"/>
    <col min="8451" max="8451" width="19.7109375" style="205" customWidth="1"/>
    <col min="8452" max="8452" width="16.42578125" style="205" customWidth="1"/>
    <col min="8453" max="8453" width="17.140625" style="205" customWidth="1"/>
    <col min="8454" max="8454" width="18" style="205" customWidth="1"/>
    <col min="8455" max="8455" width="10.7109375" style="205" customWidth="1"/>
    <col min="8456" max="8456" width="10.28515625" style="205" customWidth="1"/>
    <col min="8457" max="8457" width="14.5703125" style="205" customWidth="1"/>
    <col min="8458" max="8458" width="15.5703125" style="205" customWidth="1"/>
    <col min="8459" max="8459" width="16.42578125" style="205" customWidth="1"/>
    <col min="8460" max="8460" width="15" style="205" customWidth="1"/>
    <col min="8461" max="8461" width="15.7109375" style="205" customWidth="1"/>
    <col min="8462" max="8462" width="16.140625" style="205" customWidth="1"/>
    <col min="8463" max="8463" width="8.85546875" style="205" customWidth="1"/>
    <col min="8464" max="8464" width="9.85546875" style="205" customWidth="1"/>
    <col min="8465" max="8465" width="14.42578125" style="205" customWidth="1"/>
    <col min="8466" max="8466" width="10.5703125" style="205" customWidth="1"/>
    <col min="8467" max="8467" width="10.42578125" style="205" customWidth="1"/>
    <col min="8468" max="8468" width="14" style="205" customWidth="1"/>
    <col min="8469" max="8704" width="9.140625" style="205"/>
    <col min="8705" max="8705" width="47.7109375" style="205" customWidth="1"/>
    <col min="8706" max="8706" width="19.28515625" style="205" customWidth="1"/>
    <col min="8707" max="8707" width="19.7109375" style="205" customWidth="1"/>
    <col min="8708" max="8708" width="16.42578125" style="205" customWidth="1"/>
    <col min="8709" max="8709" width="17.140625" style="205" customWidth="1"/>
    <col min="8710" max="8710" width="18" style="205" customWidth="1"/>
    <col min="8711" max="8711" width="10.7109375" style="205" customWidth="1"/>
    <col min="8712" max="8712" width="10.28515625" style="205" customWidth="1"/>
    <col min="8713" max="8713" width="14.5703125" style="205" customWidth="1"/>
    <col min="8714" max="8714" width="15.5703125" style="205" customWidth="1"/>
    <col min="8715" max="8715" width="16.42578125" style="205" customWidth="1"/>
    <col min="8716" max="8716" width="15" style="205" customWidth="1"/>
    <col min="8717" max="8717" width="15.7109375" style="205" customWidth="1"/>
    <col min="8718" max="8718" width="16.140625" style="205" customWidth="1"/>
    <col min="8719" max="8719" width="8.85546875" style="205" customWidth="1"/>
    <col min="8720" max="8720" width="9.85546875" style="205" customWidth="1"/>
    <col min="8721" max="8721" width="14.42578125" style="205" customWidth="1"/>
    <col min="8722" max="8722" width="10.5703125" style="205" customWidth="1"/>
    <col min="8723" max="8723" width="10.42578125" style="205" customWidth="1"/>
    <col min="8724" max="8724" width="14" style="205" customWidth="1"/>
    <col min="8725" max="8960" width="9.140625" style="205"/>
    <col min="8961" max="8961" width="47.7109375" style="205" customWidth="1"/>
    <col min="8962" max="8962" width="19.28515625" style="205" customWidth="1"/>
    <col min="8963" max="8963" width="19.7109375" style="205" customWidth="1"/>
    <col min="8964" max="8964" width="16.42578125" style="205" customWidth="1"/>
    <col min="8965" max="8965" width="17.140625" style="205" customWidth="1"/>
    <col min="8966" max="8966" width="18" style="205" customWidth="1"/>
    <col min="8967" max="8967" width="10.7109375" style="205" customWidth="1"/>
    <col min="8968" max="8968" width="10.28515625" style="205" customWidth="1"/>
    <col min="8969" max="8969" width="14.5703125" style="205" customWidth="1"/>
    <col min="8970" max="8970" width="15.5703125" style="205" customWidth="1"/>
    <col min="8971" max="8971" width="16.42578125" style="205" customWidth="1"/>
    <col min="8972" max="8972" width="15" style="205" customWidth="1"/>
    <col min="8973" max="8973" width="15.7109375" style="205" customWidth="1"/>
    <col min="8974" max="8974" width="16.140625" style="205" customWidth="1"/>
    <col min="8975" max="8975" width="8.85546875" style="205" customWidth="1"/>
    <col min="8976" max="8976" width="9.85546875" style="205" customWidth="1"/>
    <col min="8977" max="8977" width="14.42578125" style="205" customWidth="1"/>
    <col min="8978" max="8978" width="10.5703125" style="205" customWidth="1"/>
    <col min="8979" max="8979" width="10.42578125" style="205" customWidth="1"/>
    <col min="8980" max="8980" width="14" style="205" customWidth="1"/>
    <col min="8981" max="9216" width="9.140625" style="205"/>
    <col min="9217" max="9217" width="47.7109375" style="205" customWidth="1"/>
    <col min="9218" max="9218" width="19.28515625" style="205" customWidth="1"/>
    <col min="9219" max="9219" width="19.7109375" style="205" customWidth="1"/>
    <col min="9220" max="9220" width="16.42578125" style="205" customWidth="1"/>
    <col min="9221" max="9221" width="17.140625" style="205" customWidth="1"/>
    <col min="9222" max="9222" width="18" style="205" customWidth="1"/>
    <col min="9223" max="9223" width="10.7109375" style="205" customWidth="1"/>
    <col min="9224" max="9224" width="10.28515625" style="205" customWidth="1"/>
    <col min="9225" max="9225" width="14.5703125" style="205" customWidth="1"/>
    <col min="9226" max="9226" width="15.5703125" style="205" customWidth="1"/>
    <col min="9227" max="9227" width="16.42578125" style="205" customWidth="1"/>
    <col min="9228" max="9228" width="15" style="205" customWidth="1"/>
    <col min="9229" max="9229" width="15.7109375" style="205" customWidth="1"/>
    <col min="9230" max="9230" width="16.140625" style="205" customWidth="1"/>
    <col min="9231" max="9231" width="8.85546875" style="205" customWidth="1"/>
    <col min="9232" max="9232" width="9.85546875" style="205" customWidth="1"/>
    <col min="9233" max="9233" width="14.42578125" style="205" customWidth="1"/>
    <col min="9234" max="9234" width="10.5703125" style="205" customWidth="1"/>
    <col min="9235" max="9235" width="10.42578125" style="205" customWidth="1"/>
    <col min="9236" max="9236" width="14" style="205" customWidth="1"/>
    <col min="9237" max="9472" width="9.140625" style="205"/>
    <col min="9473" max="9473" width="47.7109375" style="205" customWidth="1"/>
    <col min="9474" max="9474" width="19.28515625" style="205" customWidth="1"/>
    <col min="9475" max="9475" width="19.7109375" style="205" customWidth="1"/>
    <col min="9476" max="9476" width="16.42578125" style="205" customWidth="1"/>
    <col min="9477" max="9477" width="17.140625" style="205" customWidth="1"/>
    <col min="9478" max="9478" width="18" style="205" customWidth="1"/>
    <col min="9479" max="9479" width="10.7109375" style="205" customWidth="1"/>
    <col min="9480" max="9480" width="10.28515625" style="205" customWidth="1"/>
    <col min="9481" max="9481" width="14.5703125" style="205" customWidth="1"/>
    <col min="9482" max="9482" width="15.5703125" style="205" customWidth="1"/>
    <col min="9483" max="9483" width="16.42578125" style="205" customWidth="1"/>
    <col min="9484" max="9484" width="15" style="205" customWidth="1"/>
    <col min="9485" max="9485" width="15.7109375" style="205" customWidth="1"/>
    <col min="9486" max="9486" width="16.140625" style="205" customWidth="1"/>
    <col min="9487" max="9487" width="8.85546875" style="205" customWidth="1"/>
    <col min="9488" max="9488" width="9.85546875" style="205" customWidth="1"/>
    <col min="9489" max="9489" width="14.42578125" style="205" customWidth="1"/>
    <col min="9490" max="9490" width="10.5703125" style="205" customWidth="1"/>
    <col min="9491" max="9491" width="10.42578125" style="205" customWidth="1"/>
    <col min="9492" max="9492" width="14" style="205" customWidth="1"/>
    <col min="9493" max="9728" width="9.140625" style="205"/>
    <col min="9729" max="9729" width="47.7109375" style="205" customWidth="1"/>
    <col min="9730" max="9730" width="19.28515625" style="205" customWidth="1"/>
    <col min="9731" max="9731" width="19.7109375" style="205" customWidth="1"/>
    <col min="9732" max="9732" width="16.42578125" style="205" customWidth="1"/>
    <col min="9733" max="9733" width="17.140625" style="205" customWidth="1"/>
    <col min="9734" max="9734" width="18" style="205" customWidth="1"/>
    <col min="9735" max="9735" width="10.7109375" style="205" customWidth="1"/>
    <col min="9736" max="9736" width="10.28515625" style="205" customWidth="1"/>
    <col min="9737" max="9737" width="14.5703125" style="205" customWidth="1"/>
    <col min="9738" max="9738" width="15.5703125" style="205" customWidth="1"/>
    <col min="9739" max="9739" width="16.42578125" style="205" customWidth="1"/>
    <col min="9740" max="9740" width="15" style="205" customWidth="1"/>
    <col min="9741" max="9741" width="15.7109375" style="205" customWidth="1"/>
    <col min="9742" max="9742" width="16.140625" style="205" customWidth="1"/>
    <col min="9743" max="9743" width="8.85546875" style="205" customWidth="1"/>
    <col min="9744" max="9744" width="9.85546875" style="205" customWidth="1"/>
    <col min="9745" max="9745" width="14.42578125" style="205" customWidth="1"/>
    <col min="9746" max="9746" width="10.5703125" style="205" customWidth="1"/>
    <col min="9747" max="9747" width="10.42578125" style="205" customWidth="1"/>
    <col min="9748" max="9748" width="14" style="205" customWidth="1"/>
    <col min="9749" max="9984" width="9.140625" style="205"/>
    <col min="9985" max="9985" width="47.7109375" style="205" customWidth="1"/>
    <col min="9986" max="9986" width="19.28515625" style="205" customWidth="1"/>
    <col min="9987" max="9987" width="19.7109375" style="205" customWidth="1"/>
    <col min="9988" max="9988" width="16.42578125" style="205" customWidth="1"/>
    <col min="9989" max="9989" width="17.140625" style="205" customWidth="1"/>
    <col min="9990" max="9990" width="18" style="205" customWidth="1"/>
    <col min="9991" max="9991" width="10.7109375" style="205" customWidth="1"/>
    <col min="9992" max="9992" width="10.28515625" style="205" customWidth="1"/>
    <col min="9993" max="9993" width="14.5703125" style="205" customWidth="1"/>
    <col min="9994" max="9994" width="15.5703125" style="205" customWidth="1"/>
    <col min="9995" max="9995" width="16.42578125" style="205" customWidth="1"/>
    <col min="9996" max="9996" width="15" style="205" customWidth="1"/>
    <col min="9997" max="9997" width="15.7109375" style="205" customWidth="1"/>
    <col min="9998" max="9998" width="16.140625" style="205" customWidth="1"/>
    <col min="9999" max="9999" width="8.85546875" style="205" customWidth="1"/>
    <col min="10000" max="10000" width="9.85546875" style="205" customWidth="1"/>
    <col min="10001" max="10001" width="14.42578125" style="205" customWidth="1"/>
    <col min="10002" max="10002" width="10.5703125" style="205" customWidth="1"/>
    <col min="10003" max="10003" width="10.42578125" style="205" customWidth="1"/>
    <col min="10004" max="10004" width="14" style="205" customWidth="1"/>
    <col min="10005" max="10240" width="9.140625" style="205"/>
    <col min="10241" max="10241" width="47.7109375" style="205" customWidth="1"/>
    <col min="10242" max="10242" width="19.28515625" style="205" customWidth="1"/>
    <col min="10243" max="10243" width="19.7109375" style="205" customWidth="1"/>
    <col min="10244" max="10244" width="16.42578125" style="205" customWidth="1"/>
    <col min="10245" max="10245" width="17.140625" style="205" customWidth="1"/>
    <col min="10246" max="10246" width="18" style="205" customWidth="1"/>
    <col min="10247" max="10247" width="10.7109375" style="205" customWidth="1"/>
    <col min="10248" max="10248" width="10.28515625" style="205" customWidth="1"/>
    <col min="10249" max="10249" width="14.5703125" style="205" customWidth="1"/>
    <col min="10250" max="10250" width="15.5703125" style="205" customWidth="1"/>
    <col min="10251" max="10251" width="16.42578125" style="205" customWidth="1"/>
    <col min="10252" max="10252" width="15" style="205" customWidth="1"/>
    <col min="10253" max="10253" width="15.7109375" style="205" customWidth="1"/>
    <col min="10254" max="10254" width="16.140625" style="205" customWidth="1"/>
    <col min="10255" max="10255" width="8.85546875" style="205" customWidth="1"/>
    <col min="10256" max="10256" width="9.85546875" style="205" customWidth="1"/>
    <col min="10257" max="10257" width="14.42578125" style="205" customWidth="1"/>
    <col min="10258" max="10258" width="10.5703125" style="205" customWidth="1"/>
    <col min="10259" max="10259" width="10.42578125" style="205" customWidth="1"/>
    <col min="10260" max="10260" width="14" style="205" customWidth="1"/>
    <col min="10261" max="10496" width="9.140625" style="205"/>
    <col min="10497" max="10497" width="47.7109375" style="205" customWidth="1"/>
    <col min="10498" max="10498" width="19.28515625" style="205" customWidth="1"/>
    <col min="10499" max="10499" width="19.7109375" style="205" customWidth="1"/>
    <col min="10500" max="10500" width="16.42578125" style="205" customWidth="1"/>
    <col min="10501" max="10501" width="17.140625" style="205" customWidth="1"/>
    <col min="10502" max="10502" width="18" style="205" customWidth="1"/>
    <col min="10503" max="10503" width="10.7109375" style="205" customWidth="1"/>
    <col min="10504" max="10504" width="10.28515625" style="205" customWidth="1"/>
    <col min="10505" max="10505" width="14.5703125" style="205" customWidth="1"/>
    <col min="10506" max="10506" width="15.5703125" style="205" customWidth="1"/>
    <col min="10507" max="10507" width="16.42578125" style="205" customWidth="1"/>
    <col min="10508" max="10508" width="15" style="205" customWidth="1"/>
    <col min="10509" max="10509" width="15.7109375" style="205" customWidth="1"/>
    <col min="10510" max="10510" width="16.140625" style="205" customWidth="1"/>
    <col min="10511" max="10511" width="8.85546875" style="205" customWidth="1"/>
    <col min="10512" max="10512" width="9.85546875" style="205" customWidth="1"/>
    <col min="10513" max="10513" width="14.42578125" style="205" customWidth="1"/>
    <col min="10514" max="10514" width="10.5703125" style="205" customWidth="1"/>
    <col min="10515" max="10515" width="10.42578125" style="205" customWidth="1"/>
    <col min="10516" max="10516" width="14" style="205" customWidth="1"/>
    <col min="10517" max="10752" width="9.140625" style="205"/>
    <col min="10753" max="10753" width="47.7109375" style="205" customWidth="1"/>
    <col min="10754" max="10754" width="19.28515625" style="205" customWidth="1"/>
    <col min="10755" max="10755" width="19.7109375" style="205" customWidth="1"/>
    <col min="10756" max="10756" width="16.42578125" style="205" customWidth="1"/>
    <col min="10757" max="10757" width="17.140625" style="205" customWidth="1"/>
    <col min="10758" max="10758" width="18" style="205" customWidth="1"/>
    <col min="10759" max="10759" width="10.7109375" style="205" customWidth="1"/>
    <col min="10760" max="10760" width="10.28515625" style="205" customWidth="1"/>
    <col min="10761" max="10761" width="14.5703125" style="205" customWidth="1"/>
    <col min="10762" max="10762" width="15.5703125" style="205" customWidth="1"/>
    <col min="10763" max="10763" width="16.42578125" style="205" customWidth="1"/>
    <col min="10764" max="10764" width="15" style="205" customWidth="1"/>
    <col min="10765" max="10765" width="15.7109375" style="205" customWidth="1"/>
    <col min="10766" max="10766" width="16.140625" style="205" customWidth="1"/>
    <col min="10767" max="10767" width="8.85546875" style="205" customWidth="1"/>
    <col min="10768" max="10768" width="9.85546875" style="205" customWidth="1"/>
    <col min="10769" max="10769" width="14.42578125" style="205" customWidth="1"/>
    <col min="10770" max="10770" width="10.5703125" style="205" customWidth="1"/>
    <col min="10771" max="10771" width="10.42578125" style="205" customWidth="1"/>
    <col min="10772" max="10772" width="14" style="205" customWidth="1"/>
    <col min="10773" max="11008" width="9.140625" style="205"/>
    <col min="11009" max="11009" width="47.7109375" style="205" customWidth="1"/>
    <col min="11010" max="11010" width="19.28515625" style="205" customWidth="1"/>
    <col min="11011" max="11011" width="19.7109375" style="205" customWidth="1"/>
    <col min="11012" max="11012" width="16.42578125" style="205" customWidth="1"/>
    <col min="11013" max="11013" width="17.140625" style="205" customWidth="1"/>
    <col min="11014" max="11014" width="18" style="205" customWidth="1"/>
    <col min="11015" max="11015" width="10.7109375" style="205" customWidth="1"/>
    <col min="11016" max="11016" width="10.28515625" style="205" customWidth="1"/>
    <col min="11017" max="11017" width="14.5703125" style="205" customWidth="1"/>
    <col min="11018" max="11018" width="15.5703125" style="205" customWidth="1"/>
    <col min="11019" max="11019" width="16.42578125" style="205" customWidth="1"/>
    <col min="11020" max="11020" width="15" style="205" customWidth="1"/>
    <col min="11021" max="11021" width="15.7109375" style="205" customWidth="1"/>
    <col min="11022" max="11022" width="16.140625" style="205" customWidth="1"/>
    <col min="11023" max="11023" width="8.85546875" style="205" customWidth="1"/>
    <col min="11024" max="11024" width="9.85546875" style="205" customWidth="1"/>
    <col min="11025" max="11025" width="14.42578125" style="205" customWidth="1"/>
    <col min="11026" max="11026" width="10.5703125" style="205" customWidth="1"/>
    <col min="11027" max="11027" width="10.42578125" style="205" customWidth="1"/>
    <col min="11028" max="11028" width="14" style="205" customWidth="1"/>
    <col min="11029" max="11264" width="9.140625" style="205"/>
    <col min="11265" max="11265" width="47.7109375" style="205" customWidth="1"/>
    <col min="11266" max="11266" width="19.28515625" style="205" customWidth="1"/>
    <col min="11267" max="11267" width="19.7109375" style="205" customWidth="1"/>
    <col min="11268" max="11268" width="16.42578125" style="205" customWidth="1"/>
    <col min="11269" max="11269" width="17.140625" style="205" customWidth="1"/>
    <col min="11270" max="11270" width="18" style="205" customWidth="1"/>
    <col min="11271" max="11271" width="10.7109375" style="205" customWidth="1"/>
    <col min="11272" max="11272" width="10.28515625" style="205" customWidth="1"/>
    <col min="11273" max="11273" width="14.5703125" style="205" customWidth="1"/>
    <col min="11274" max="11274" width="15.5703125" style="205" customWidth="1"/>
    <col min="11275" max="11275" width="16.42578125" style="205" customWidth="1"/>
    <col min="11276" max="11276" width="15" style="205" customWidth="1"/>
    <col min="11277" max="11277" width="15.7109375" style="205" customWidth="1"/>
    <col min="11278" max="11278" width="16.140625" style="205" customWidth="1"/>
    <col min="11279" max="11279" width="8.85546875" style="205" customWidth="1"/>
    <col min="11280" max="11280" width="9.85546875" style="205" customWidth="1"/>
    <col min="11281" max="11281" width="14.42578125" style="205" customWidth="1"/>
    <col min="11282" max="11282" width="10.5703125" style="205" customWidth="1"/>
    <col min="11283" max="11283" width="10.42578125" style="205" customWidth="1"/>
    <col min="11284" max="11284" width="14" style="205" customWidth="1"/>
    <col min="11285" max="11520" width="9.140625" style="205"/>
    <col min="11521" max="11521" width="47.7109375" style="205" customWidth="1"/>
    <col min="11522" max="11522" width="19.28515625" style="205" customWidth="1"/>
    <col min="11523" max="11523" width="19.7109375" style="205" customWidth="1"/>
    <col min="11524" max="11524" width="16.42578125" style="205" customWidth="1"/>
    <col min="11525" max="11525" width="17.140625" style="205" customWidth="1"/>
    <col min="11526" max="11526" width="18" style="205" customWidth="1"/>
    <col min="11527" max="11527" width="10.7109375" style="205" customWidth="1"/>
    <col min="11528" max="11528" width="10.28515625" style="205" customWidth="1"/>
    <col min="11529" max="11529" width="14.5703125" style="205" customWidth="1"/>
    <col min="11530" max="11530" width="15.5703125" style="205" customWidth="1"/>
    <col min="11531" max="11531" width="16.42578125" style="205" customWidth="1"/>
    <col min="11532" max="11532" width="15" style="205" customWidth="1"/>
    <col min="11533" max="11533" width="15.7109375" style="205" customWidth="1"/>
    <col min="11534" max="11534" width="16.140625" style="205" customWidth="1"/>
    <col min="11535" max="11535" width="8.85546875" style="205" customWidth="1"/>
    <col min="11536" max="11536" width="9.85546875" style="205" customWidth="1"/>
    <col min="11537" max="11537" width="14.42578125" style="205" customWidth="1"/>
    <col min="11538" max="11538" width="10.5703125" style="205" customWidth="1"/>
    <col min="11539" max="11539" width="10.42578125" style="205" customWidth="1"/>
    <col min="11540" max="11540" width="14" style="205" customWidth="1"/>
    <col min="11541" max="11776" width="9.140625" style="205"/>
    <col min="11777" max="11777" width="47.7109375" style="205" customWidth="1"/>
    <col min="11778" max="11778" width="19.28515625" style="205" customWidth="1"/>
    <col min="11779" max="11779" width="19.7109375" style="205" customWidth="1"/>
    <col min="11780" max="11780" width="16.42578125" style="205" customWidth="1"/>
    <col min="11781" max="11781" width="17.140625" style="205" customWidth="1"/>
    <col min="11782" max="11782" width="18" style="205" customWidth="1"/>
    <col min="11783" max="11783" width="10.7109375" style="205" customWidth="1"/>
    <col min="11784" max="11784" width="10.28515625" style="205" customWidth="1"/>
    <col min="11785" max="11785" width="14.5703125" style="205" customWidth="1"/>
    <col min="11786" max="11786" width="15.5703125" style="205" customWidth="1"/>
    <col min="11787" max="11787" width="16.42578125" style="205" customWidth="1"/>
    <col min="11788" max="11788" width="15" style="205" customWidth="1"/>
    <col min="11789" max="11789" width="15.7109375" style="205" customWidth="1"/>
    <col min="11790" max="11790" width="16.140625" style="205" customWidth="1"/>
    <col min="11791" max="11791" width="8.85546875" style="205" customWidth="1"/>
    <col min="11792" max="11792" width="9.85546875" style="205" customWidth="1"/>
    <col min="11793" max="11793" width="14.42578125" style="205" customWidth="1"/>
    <col min="11794" max="11794" width="10.5703125" style="205" customWidth="1"/>
    <col min="11795" max="11795" width="10.42578125" style="205" customWidth="1"/>
    <col min="11796" max="11796" width="14" style="205" customWidth="1"/>
    <col min="11797" max="12032" width="9.140625" style="205"/>
    <col min="12033" max="12033" width="47.7109375" style="205" customWidth="1"/>
    <col min="12034" max="12034" width="19.28515625" style="205" customWidth="1"/>
    <col min="12035" max="12035" width="19.7109375" style="205" customWidth="1"/>
    <col min="12036" max="12036" width="16.42578125" style="205" customWidth="1"/>
    <col min="12037" max="12037" width="17.140625" style="205" customWidth="1"/>
    <col min="12038" max="12038" width="18" style="205" customWidth="1"/>
    <col min="12039" max="12039" width="10.7109375" style="205" customWidth="1"/>
    <col min="12040" max="12040" width="10.28515625" style="205" customWidth="1"/>
    <col min="12041" max="12041" width="14.5703125" style="205" customWidth="1"/>
    <col min="12042" max="12042" width="15.5703125" style="205" customWidth="1"/>
    <col min="12043" max="12043" width="16.42578125" style="205" customWidth="1"/>
    <col min="12044" max="12044" width="15" style="205" customWidth="1"/>
    <col min="12045" max="12045" width="15.7109375" style="205" customWidth="1"/>
    <col min="12046" max="12046" width="16.140625" style="205" customWidth="1"/>
    <col min="12047" max="12047" width="8.85546875" style="205" customWidth="1"/>
    <col min="12048" max="12048" width="9.85546875" style="205" customWidth="1"/>
    <col min="12049" max="12049" width="14.42578125" style="205" customWidth="1"/>
    <col min="12050" max="12050" width="10.5703125" style="205" customWidth="1"/>
    <col min="12051" max="12051" width="10.42578125" style="205" customWidth="1"/>
    <col min="12052" max="12052" width="14" style="205" customWidth="1"/>
    <col min="12053" max="12288" width="9.140625" style="205"/>
    <col min="12289" max="12289" width="47.7109375" style="205" customWidth="1"/>
    <col min="12290" max="12290" width="19.28515625" style="205" customWidth="1"/>
    <col min="12291" max="12291" width="19.7109375" style="205" customWidth="1"/>
    <col min="12292" max="12292" width="16.42578125" style="205" customWidth="1"/>
    <col min="12293" max="12293" width="17.140625" style="205" customWidth="1"/>
    <col min="12294" max="12294" width="18" style="205" customWidth="1"/>
    <col min="12295" max="12295" width="10.7109375" style="205" customWidth="1"/>
    <col min="12296" max="12296" width="10.28515625" style="205" customWidth="1"/>
    <col min="12297" max="12297" width="14.5703125" style="205" customWidth="1"/>
    <col min="12298" max="12298" width="15.5703125" style="205" customWidth="1"/>
    <col min="12299" max="12299" width="16.42578125" style="205" customWidth="1"/>
    <col min="12300" max="12300" width="15" style="205" customWidth="1"/>
    <col min="12301" max="12301" width="15.7109375" style="205" customWidth="1"/>
    <col min="12302" max="12302" width="16.140625" style="205" customWidth="1"/>
    <col min="12303" max="12303" width="8.85546875" style="205" customWidth="1"/>
    <col min="12304" max="12304" width="9.85546875" style="205" customWidth="1"/>
    <col min="12305" max="12305" width="14.42578125" style="205" customWidth="1"/>
    <col min="12306" max="12306" width="10.5703125" style="205" customWidth="1"/>
    <col min="12307" max="12307" width="10.42578125" style="205" customWidth="1"/>
    <col min="12308" max="12308" width="14" style="205" customWidth="1"/>
    <col min="12309" max="12544" width="9.140625" style="205"/>
    <col min="12545" max="12545" width="47.7109375" style="205" customWidth="1"/>
    <col min="12546" max="12546" width="19.28515625" style="205" customWidth="1"/>
    <col min="12547" max="12547" width="19.7109375" style="205" customWidth="1"/>
    <col min="12548" max="12548" width="16.42578125" style="205" customWidth="1"/>
    <col min="12549" max="12549" width="17.140625" style="205" customWidth="1"/>
    <col min="12550" max="12550" width="18" style="205" customWidth="1"/>
    <col min="12551" max="12551" width="10.7109375" style="205" customWidth="1"/>
    <col min="12552" max="12552" width="10.28515625" style="205" customWidth="1"/>
    <col min="12553" max="12553" width="14.5703125" style="205" customWidth="1"/>
    <col min="12554" max="12554" width="15.5703125" style="205" customWidth="1"/>
    <col min="12555" max="12555" width="16.42578125" style="205" customWidth="1"/>
    <col min="12556" max="12556" width="15" style="205" customWidth="1"/>
    <col min="12557" max="12557" width="15.7109375" style="205" customWidth="1"/>
    <col min="12558" max="12558" width="16.140625" style="205" customWidth="1"/>
    <col min="12559" max="12559" width="8.85546875" style="205" customWidth="1"/>
    <col min="12560" max="12560" width="9.85546875" style="205" customWidth="1"/>
    <col min="12561" max="12561" width="14.42578125" style="205" customWidth="1"/>
    <col min="12562" max="12562" width="10.5703125" style="205" customWidth="1"/>
    <col min="12563" max="12563" width="10.42578125" style="205" customWidth="1"/>
    <col min="12564" max="12564" width="14" style="205" customWidth="1"/>
    <col min="12565" max="12800" width="9.140625" style="205"/>
    <col min="12801" max="12801" width="47.7109375" style="205" customWidth="1"/>
    <col min="12802" max="12802" width="19.28515625" style="205" customWidth="1"/>
    <col min="12803" max="12803" width="19.7109375" style="205" customWidth="1"/>
    <col min="12804" max="12804" width="16.42578125" style="205" customWidth="1"/>
    <col min="12805" max="12805" width="17.140625" style="205" customWidth="1"/>
    <col min="12806" max="12806" width="18" style="205" customWidth="1"/>
    <col min="12807" max="12807" width="10.7109375" style="205" customWidth="1"/>
    <col min="12808" max="12808" width="10.28515625" style="205" customWidth="1"/>
    <col min="12809" max="12809" width="14.5703125" style="205" customWidth="1"/>
    <col min="12810" max="12810" width="15.5703125" style="205" customWidth="1"/>
    <col min="12811" max="12811" width="16.42578125" style="205" customWidth="1"/>
    <col min="12812" max="12812" width="15" style="205" customWidth="1"/>
    <col min="12813" max="12813" width="15.7109375" style="205" customWidth="1"/>
    <col min="12814" max="12814" width="16.140625" style="205" customWidth="1"/>
    <col min="12815" max="12815" width="8.85546875" style="205" customWidth="1"/>
    <col min="12816" max="12816" width="9.85546875" style="205" customWidth="1"/>
    <col min="12817" max="12817" width="14.42578125" style="205" customWidth="1"/>
    <col min="12818" max="12818" width="10.5703125" style="205" customWidth="1"/>
    <col min="12819" max="12819" width="10.42578125" style="205" customWidth="1"/>
    <col min="12820" max="12820" width="14" style="205" customWidth="1"/>
    <col min="12821" max="13056" width="9.140625" style="205"/>
    <col min="13057" max="13057" width="47.7109375" style="205" customWidth="1"/>
    <col min="13058" max="13058" width="19.28515625" style="205" customWidth="1"/>
    <col min="13059" max="13059" width="19.7109375" style="205" customWidth="1"/>
    <col min="13060" max="13060" width="16.42578125" style="205" customWidth="1"/>
    <col min="13061" max="13061" width="17.140625" style="205" customWidth="1"/>
    <col min="13062" max="13062" width="18" style="205" customWidth="1"/>
    <col min="13063" max="13063" width="10.7109375" style="205" customWidth="1"/>
    <col min="13064" max="13064" width="10.28515625" style="205" customWidth="1"/>
    <col min="13065" max="13065" width="14.5703125" style="205" customWidth="1"/>
    <col min="13066" max="13066" width="15.5703125" style="205" customWidth="1"/>
    <col min="13067" max="13067" width="16.42578125" style="205" customWidth="1"/>
    <col min="13068" max="13068" width="15" style="205" customWidth="1"/>
    <col min="13069" max="13069" width="15.7109375" style="205" customWidth="1"/>
    <col min="13070" max="13070" width="16.140625" style="205" customWidth="1"/>
    <col min="13071" max="13071" width="8.85546875" style="205" customWidth="1"/>
    <col min="13072" max="13072" width="9.85546875" style="205" customWidth="1"/>
    <col min="13073" max="13073" width="14.42578125" style="205" customWidth="1"/>
    <col min="13074" max="13074" width="10.5703125" style="205" customWidth="1"/>
    <col min="13075" max="13075" width="10.42578125" style="205" customWidth="1"/>
    <col min="13076" max="13076" width="14" style="205" customWidth="1"/>
    <col min="13077" max="13312" width="9.140625" style="205"/>
    <col min="13313" max="13313" width="47.7109375" style="205" customWidth="1"/>
    <col min="13314" max="13314" width="19.28515625" style="205" customWidth="1"/>
    <col min="13315" max="13315" width="19.7109375" style="205" customWidth="1"/>
    <col min="13316" max="13316" width="16.42578125" style="205" customWidth="1"/>
    <col min="13317" max="13317" width="17.140625" style="205" customWidth="1"/>
    <col min="13318" max="13318" width="18" style="205" customWidth="1"/>
    <col min="13319" max="13319" width="10.7109375" style="205" customWidth="1"/>
    <col min="13320" max="13320" width="10.28515625" style="205" customWidth="1"/>
    <col min="13321" max="13321" width="14.5703125" style="205" customWidth="1"/>
    <col min="13322" max="13322" width="15.5703125" style="205" customWidth="1"/>
    <col min="13323" max="13323" width="16.42578125" style="205" customWidth="1"/>
    <col min="13324" max="13324" width="15" style="205" customWidth="1"/>
    <col min="13325" max="13325" width="15.7109375" style="205" customWidth="1"/>
    <col min="13326" max="13326" width="16.140625" style="205" customWidth="1"/>
    <col min="13327" max="13327" width="8.85546875" style="205" customWidth="1"/>
    <col min="13328" max="13328" width="9.85546875" style="205" customWidth="1"/>
    <col min="13329" max="13329" width="14.42578125" style="205" customWidth="1"/>
    <col min="13330" max="13330" width="10.5703125" style="205" customWidth="1"/>
    <col min="13331" max="13331" width="10.42578125" style="205" customWidth="1"/>
    <col min="13332" max="13332" width="14" style="205" customWidth="1"/>
    <col min="13333" max="13568" width="9.140625" style="205"/>
    <col min="13569" max="13569" width="47.7109375" style="205" customWidth="1"/>
    <col min="13570" max="13570" width="19.28515625" style="205" customWidth="1"/>
    <col min="13571" max="13571" width="19.7109375" style="205" customWidth="1"/>
    <col min="13572" max="13572" width="16.42578125" style="205" customWidth="1"/>
    <col min="13573" max="13573" width="17.140625" style="205" customWidth="1"/>
    <col min="13574" max="13574" width="18" style="205" customWidth="1"/>
    <col min="13575" max="13575" width="10.7109375" style="205" customWidth="1"/>
    <col min="13576" max="13576" width="10.28515625" style="205" customWidth="1"/>
    <col min="13577" max="13577" width="14.5703125" style="205" customWidth="1"/>
    <col min="13578" max="13578" width="15.5703125" style="205" customWidth="1"/>
    <col min="13579" max="13579" width="16.42578125" style="205" customWidth="1"/>
    <col min="13580" max="13580" width="15" style="205" customWidth="1"/>
    <col min="13581" max="13581" width="15.7109375" style="205" customWidth="1"/>
    <col min="13582" max="13582" width="16.140625" style="205" customWidth="1"/>
    <col min="13583" max="13583" width="8.85546875" style="205" customWidth="1"/>
    <col min="13584" max="13584" width="9.85546875" style="205" customWidth="1"/>
    <col min="13585" max="13585" width="14.42578125" style="205" customWidth="1"/>
    <col min="13586" max="13586" width="10.5703125" style="205" customWidth="1"/>
    <col min="13587" max="13587" width="10.42578125" style="205" customWidth="1"/>
    <col min="13588" max="13588" width="14" style="205" customWidth="1"/>
    <col min="13589" max="13824" width="9.140625" style="205"/>
    <col min="13825" max="13825" width="47.7109375" style="205" customWidth="1"/>
    <col min="13826" max="13826" width="19.28515625" style="205" customWidth="1"/>
    <col min="13827" max="13827" width="19.7109375" style="205" customWidth="1"/>
    <col min="13828" max="13828" width="16.42578125" style="205" customWidth="1"/>
    <col min="13829" max="13829" width="17.140625" style="205" customWidth="1"/>
    <col min="13830" max="13830" width="18" style="205" customWidth="1"/>
    <col min="13831" max="13831" width="10.7109375" style="205" customWidth="1"/>
    <col min="13832" max="13832" width="10.28515625" style="205" customWidth="1"/>
    <col min="13833" max="13833" width="14.5703125" style="205" customWidth="1"/>
    <col min="13834" max="13834" width="15.5703125" style="205" customWidth="1"/>
    <col min="13835" max="13835" width="16.42578125" style="205" customWidth="1"/>
    <col min="13836" max="13836" width="15" style="205" customWidth="1"/>
    <col min="13837" max="13837" width="15.7109375" style="205" customWidth="1"/>
    <col min="13838" max="13838" width="16.140625" style="205" customWidth="1"/>
    <col min="13839" max="13839" width="8.85546875" style="205" customWidth="1"/>
    <col min="13840" max="13840" width="9.85546875" style="205" customWidth="1"/>
    <col min="13841" max="13841" width="14.42578125" style="205" customWidth="1"/>
    <col min="13842" max="13842" width="10.5703125" style="205" customWidth="1"/>
    <col min="13843" max="13843" width="10.42578125" style="205" customWidth="1"/>
    <col min="13844" max="13844" width="14" style="205" customWidth="1"/>
    <col min="13845" max="14080" width="9.140625" style="205"/>
    <col min="14081" max="14081" width="47.7109375" style="205" customWidth="1"/>
    <col min="14082" max="14082" width="19.28515625" style="205" customWidth="1"/>
    <col min="14083" max="14083" width="19.7109375" style="205" customWidth="1"/>
    <col min="14084" max="14084" width="16.42578125" style="205" customWidth="1"/>
    <col min="14085" max="14085" width="17.140625" style="205" customWidth="1"/>
    <col min="14086" max="14086" width="18" style="205" customWidth="1"/>
    <col min="14087" max="14087" width="10.7109375" style="205" customWidth="1"/>
    <col min="14088" max="14088" width="10.28515625" style="205" customWidth="1"/>
    <col min="14089" max="14089" width="14.5703125" style="205" customWidth="1"/>
    <col min="14090" max="14090" width="15.5703125" style="205" customWidth="1"/>
    <col min="14091" max="14091" width="16.42578125" style="205" customWidth="1"/>
    <col min="14092" max="14092" width="15" style="205" customWidth="1"/>
    <col min="14093" max="14093" width="15.7109375" style="205" customWidth="1"/>
    <col min="14094" max="14094" width="16.140625" style="205" customWidth="1"/>
    <col min="14095" max="14095" width="8.85546875" style="205" customWidth="1"/>
    <col min="14096" max="14096" width="9.85546875" style="205" customWidth="1"/>
    <col min="14097" max="14097" width="14.42578125" style="205" customWidth="1"/>
    <col min="14098" max="14098" width="10.5703125" style="205" customWidth="1"/>
    <col min="14099" max="14099" width="10.42578125" style="205" customWidth="1"/>
    <col min="14100" max="14100" width="14" style="205" customWidth="1"/>
    <col min="14101" max="14336" width="9.140625" style="205"/>
    <col min="14337" max="14337" width="47.7109375" style="205" customWidth="1"/>
    <col min="14338" max="14338" width="19.28515625" style="205" customWidth="1"/>
    <col min="14339" max="14339" width="19.7109375" style="205" customWidth="1"/>
    <col min="14340" max="14340" width="16.42578125" style="205" customWidth="1"/>
    <col min="14341" max="14341" width="17.140625" style="205" customWidth="1"/>
    <col min="14342" max="14342" width="18" style="205" customWidth="1"/>
    <col min="14343" max="14343" width="10.7109375" style="205" customWidth="1"/>
    <col min="14344" max="14344" width="10.28515625" style="205" customWidth="1"/>
    <col min="14345" max="14345" width="14.5703125" style="205" customWidth="1"/>
    <col min="14346" max="14346" width="15.5703125" style="205" customWidth="1"/>
    <col min="14347" max="14347" width="16.42578125" style="205" customWidth="1"/>
    <col min="14348" max="14348" width="15" style="205" customWidth="1"/>
    <col min="14349" max="14349" width="15.7109375" style="205" customWidth="1"/>
    <col min="14350" max="14350" width="16.140625" style="205" customWidth="1"/>
    <col min="14351" max="14351" width="8.85546875" style="205" customWidth="1"/>
    <col min="14352" max="14352" width="9.85546875" style="205" customWidth="1"/>
    <col min="14353" max="14353" width="14.42578125" style="205" customWidth="1"/>
    <col min="14354" max="14354" width="10.5703125" style="205" customWidth="1"/>
    <col min="14355" max="14355" width="10.42578125" style="205" customWidth="1"/>
    <col min="14356" max="14356" width="14" style="205" customWidth="1"/>
    <col min="14357" max="14592" width="9.140625" style="205"/>
    <col min="14593" max="14593" width="47.7109375" style="205" customWidth="1"/>
    <col min="14594" max="14594" width="19.28515625" style="205" customWidth="1"/>
    <col min="14595" max="14595" width="19.7109375" style="205" customWidth="1"/>
    <col min="14596" max="14596" width="16.42578125" style="205" customWidth="1"/>
    <col min="14597" max="14597" width="17.140625" style="205" customWidth="1"/>
    <col min="14598" max="14598" width="18" style="205" customWidth="1"/>
    <col min="14599" max="14599" width="10.7109375" style="205" customWidth="1"/>
    <col min="14600" max="14600" width="10.28515625" style="205" customWidth="1"/>
    <col min="14601" max="14601" width="14.5703125" style="205" customWidth="1"/>
    <col min="14602" max="14602" width="15.5703125" style="205" customWidth="1"/>
    <col min="14603" max="14603" width="16.42578125" style="205" customWidth="1"/>
    <col min="14604" max="14604" width="15" style="205" customWidth="1"/>
    <col min="14605" max="14605" width="15.7109375" style="205" customWidth="1"/>
    <col min="14606" max="14606" width="16.140625" style="205" customWidth="1"/>
    <col min="14607" max="14607" width="8.85546875" style="205" customWidth="1"/>
    <col min="14608" max="14608" width="9.85546875" style="205" customWidth="1"/>
    <col min="14609" max="14609" width="14.42578125" style="205" customWidth="1"/>
    <col min="14610" max="14610" width="10.5703125" style="205" customWidth="1"/>
    <col min="14611" max="14611" width="10.42578125" style="205" customWidth="1"/>
    <col min="14612" max="14612" width="14" style="205" customWidth="1"/>
    <col min="14613" max="14848" width="9.140625" style="205"/>
    <col min="14849" max="14849" width="47.7109375" style="205" customWidth="1"/>
    <col min="14850" max="14850" width="19.28515625" style="205" customWidth="1"/>
    <col min="14851" max="14851" width="19.7109375" style="205" customWidth="1"/>
    <col min="14852" max="14852" width="16.42578125" style="205" customWidth="1"/>
    <col min="14853" max="14853" width="17.140625" style="205" customWidth="1"/>
    <col min="14854" max="14854" width="18" style="205" customWidth="1"/>
    <col min="14855" max="14855" width="10.7109375" style="205" customWidth="1"/>
    <col min="14856" max="14856" width="10.28515625" style="205" customWidth="1"/>
    <col min="14857" max="14857" width="14.5703125" style="205" customWidth="1"/>
    <col min="14858" max="14858" width="15.5703125" style="205" customWidth="1"/>
    <col min="14859" max="14859" width="16.42578125" style="205" customWidth="1"/>
    <col min="14860" max="14860" width="15" style="205" customWidth="1"/>
    <col min="14861" max="14861" width="15.7109375" style="205" customWidth="1"/>
    <col min="14862" max="14862" width="16.140625" style="205" customWidth="1"/>
    <col min="14863" max="14863" width="8.85546875" style="205" customWidth="1"/>
    <col min="14864" max="14864" width="9.85546875" style="205" customWidth="1"/>
    <col min="14865" max="14865" width="14.42578125" style="205" customWidth="1"/>
    <col min="14866" max="14866" width="10.5703125" style="205" customWidth="1"/>
    <col min="14867" max="14867" width="10.42578125" style="205" customWidth="1"/>
    <col min="14868" max="14868" width="14" style="205" customWidth="1"/>
    <col min="14869" max="15104" width="9.140625" style="205"/>
    <col min="15105" max="15105" width="47.7109375" style="205" customWidth="1"/>
    <col min="15106" max="15106" width="19.28515625" style="205" customWidth="1"/>
    <col min="15107" max="15107" width="19.7109375" style="205" customWidth="1"/>
    <col min="15108" max="15108" width="16.42578125" style="205" customWidth="1"/>
    <col min="15109" max="15109" width="17.140625" style="205" customWidth="1"/>
    <col min="15110" max="15110" width="18" style="205" customWidth="1"/>
    <col min="15111" max="15111" width="10.7109375" style="205" customWidth="1"/>
    <col min="15112" max="15112" width="10.28515625" style="205" customWidth="1"/>
    <col min="15113" max="15113" width="14.5703125" style="205" customWidth="1"/>
    <col min="15114" max="15114" width="15.5703125" style="205" customWidth="1"/>
    <col min="15115" max="15115" width="16.42578125" style="205" customWidth="1"/>
    <col min="15116" max="15116" width="15" style="205" customWidth="1"/>
    <col min="15117" max="15117" width="15.7109375" style="205" customWidth="1"/>
    <col min="15118" max="15118" width="16.140625" style="205" customWidth="1"/>
    <col min="15119" max="15119" width="8.85546875" style="205" customWidth="1"/>
    <col min="15120" max="15120" width="9.85546875" style="205" customWidth="1"/>
    <col min="15121" max="15121" width="14.42578125" style="205" customWidth="1"/>
    <col min="15122" max="15122" width="10.5703125" style="205" customWidth="1"/>
    <col min="15123" max="15123" width="10.42578125" style="205" customWidth="1"/>
    <col min="15124" max="15124" width="14" style="205" customWidth="1"/>
    <col min="15125" max="15360" width="9.140625" style="205"/>
    <col min="15361" max="15361" width="47.7109375" style="205" customWidth="1"/>
    <col min="15362" max="15362" width="19.28515625" style="205" customWidth="1"/>
    <col min="15363" max="15363" width="19.7109375" style="205" customWidth="1"/>
    <col min="15364" max="15364" width="16.42578125" style="205" customWidth="1"/>
    <col min="15365" max="15365" width="17.140625" style="205" customWidth="1"/>
    <col min="15366" max="15366" width="18" style="205" customWidth="1"/>
    <col min="15367" max="15367" width="10.7109375" style="205" customWidth="1"/>
    <col min="15368" max="15368" width="10.28515625" style="205" customWidth="1"/>
    <col min="15369" max="15369" width="14.5703125" style="205" customWidth="1"/>
    <col min="15370" max="15370" width="15.5703125" style="205" customWidth="1"/>
    <col min="15371" max="15371" width="16.42578125" style="205" customWidth="1"/>
    <col min="15372" max="15372" width="15" style="205" customWidth="1"/>
    <col min="15373" max="15373" width="15.7109375" style="205" customWidth="1"/>
    <col min="15374" max="15374" width="16.140625" style="205" customWidth="1"/>
    <col min="15375" max="15375" width="8.85546875" style="205" customWidth="1"/>
    <col min="15376" max="15376" width="9.85546875" style="205" customWidth="1"/>
    <col min="15377" max="15377" width="14.42578125" style="205" customWidth="1"/>
    <col min="15378" max="15378" width="10.5703125" style="205" customWidth="1"/>
    <col min="15379" max="15379" width="10.42578125" style="205" customWidth="1"/>
    <col min="15380" max="15380" width="14" style="205" customWidth="1"/>
    <col min="15381" max="15616" width="9.140625" style="205"/>
    <col min="15617" max="15617" width="47.7109375" style="205" customWidth="1"/>
    <col min="15618" max="15618" width="19.28515625" style="205" customWidth="1"/>
    <col min="15619" max="15619" width="19.7109375" style="205" customWidth="1"/>
    <col min="15620" max="15620" width="16.42578125" style="205" customWidth="1"/>
    <col min="15621" max="15621" width="17.140625" style="205" customWidth="1"/>
    <col min="15622" max="15622" width="18" style="205" customWidth="1"/>
    <col min="15623" max="15623" width="10.7109375" style="205" customWidth="1"/>
    <col min="15624" max="15624" width="10.28515625" style="205" customWidth="1"/>
    <col min="15625" max="15625" width="14.5703125" style="205" customWidth="1"/>
    <col min="15626" max="15626" width="15.5703125" style="205" customWidth="1"/>
    <col min="15627" max="15627" width="16.42578125" style="205" customWidth="1"/>
    <col min="15628" max="15628" width="15" style="205" customWidth="1"/>
    <col min="15629" max="15629" width="15.7109375" style="205" customWidth="1"/>
    <col min="15630" max="15630" width="16.140625" style="205" customWidth="1"/>
    <col min="15631" max="15631" width="8.85546875" style="205" customWidth="1"/>
    <col min="15632" max="15632" width="9.85546875" style="205" customWidth="1"/>
    <col min="15633" max="15633" width="14.42578125" style="205" customWidth="1"/>
    <col min="15634" max="15634" width="10.5703125" style="205" customWidth="1"/>
    <col min="15635" max="15635" width="10.42578125" style="205" customWidth="1"/>
    <col min="15636" max="15636" width="14" style="205" customWidth="1"/>
    <col min="15637" max="15872" width="9.140625" style="205"/>
    <col min="15873" max="15873" width="47.7109375" style="205" customWidth="1"/>
    <col min="15874" max="15874" width="19.28515625" style="205" customWidth="1"/>
    <col min="15875" max="15875" width="19.7109375" style="205" customWidth="1"/>
    <col min="15876" max="15876" width="16.42578125" style="205" customWidth="1"/>
    <col min="15877" max="15877" width="17.140625" style="205" customWidth="1"/>
    <col min="15878" max="15878" width="18" style="205" customWidth="1"/>
    <col min="15879" max="15879" width="10.7109375" style="205" customWidth="1"/>
    <col min="15880" max="15880" width="10.28515625" style="205" customWidth="1"/>
    <col min="15881" max="15881" width="14.5703125" style="205" customWidth="1"/>
    <col min="15882" max="15882" width="15.5703125" style="205" customWidth="1"/>
    <col min="15883" max="15883" width="16.42578125" style="205" customWidth="1"/>
    <col min="15884" max="15884" width="15" style="205" customWidth="1"/>
    <col min="15885" max="15885" width="15.7109375" style="205" customWidth="1"/>
    <col min="15886" max="15886" width="16.140625" style="205" customWidth="1"/>
    <col min="15887" max="15887" width="8.85546875" style="205" customWidth="1"/>
    <col min="15888" max="15888" width="9.85546875" style="205" customWidth="1"/>
    <col min="15889" max="15889" width="14.42578125" style="205" customWidth="1"/>
    <col min="15890" max="15890" width="10.5703125" style="205" customWidth="1"/>
    <col min="15891" max="15891" width="10.42578125" style="205" customWidth="1"/>
    <col min="15892" max="15892" width="14" style="205" customWidth="1"/>
    <col min="15893" max="16128" width="9.140625" style="205"/>
    <col min="16129" max="16129" width="47.7109375" style="205" customWidth="1"/>
    <col min="16130" max="16130" width="19.28515625" style="205" customWidth="1"/>
    <col min="16131" max="16131" width="19.7109375" style="205" customWidth="1"/>
    <col min="16132" max="16132" width="16.42578125" style="205" customWidth="1"/>
    <col min="16133" max="16133" width="17.140625" style="205" customWidth="1"/>
    <col min="16134" max="16134" width="18" style="205" customWidth="1"/>
    <col min="16135" max="16135" width="10.7109375" style="205" customWidth="1"/>
    <col min="16136" max="16136" width="10.28515625" style="205" customWidth="1"/>
    <col min="16137" max="16137" width="14.5703125" style="205" customWidth="1"/>
    <col min="16138" max="16138" width="15.5703125" style="205" customWidth="1"/>
    <col min="16139" max="16139" width="16.42578125" style="205" customWidth="1"/>
    <col min="16140" max="16140" width="15" style="205" customWidth="1"/>
    <col min="16141" max="16141" width="15.7109375" style="205" customWidth="1"/>
    <col min="16142" max="16142" width="16.140625" style="205" customWidth="1"/>
    <col min="16143" max="16143" width="8.85546875" style="205" customWidth="1"/>
    <col min="16144" max="16144" width="9.85546875" style="205" customWidth="1"/>
    <col min="16145" max="16145" width="14.42578125" style="205" customWidth="1"/>
    <col min="16146" max="16146" width="10.5703125" style="205" customWidth="1"/>
    <col min="16147" max="16147" width="10.42578125" style="205" customWidth="1"/>
    <col min="16148" max="16148" width="14" style="205" customWidth="1"/>
    <col min="16149" max="16384" width="9.140625" style="205"/>
  </cols>
  <sheetData>
    <row r="1" spans="1:20" s="49" customFormat="1" ht="21">
      <c r="A1" s="115" t="s">
        <v>364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s="49" customFormat="1" ht="21">
      <c r="A2" s="651" t="s">
        <v>389</v>
      </c>
      <c r="B2" s="651"/>
      <c r="C2" s="115"/>
      <c r="D2" s="115"/>
      <c r="E2" s="115"/>
      <c r="F2" s="115"/>
      <c r="G2" s="115"/>
      <c r="H2" s="115"/>
      <c r="I2" s="115"/>
    </row>
    <row r="3" spans="1:20" ht="14.25" thickBot="1"/>
    <row r="4" spans="1:20" s="49" customFormat="1" ht="36" customHeight="1">
      <c r="A4" s="652" t="s">
        <v>390</v>
      </c>
      <c r="B4" s="653"/>
      <c r="C4" s="653"/>
      <c r="D4" s="653"/>
      <c r="E4" s="653"/>
      <c r="F4" s="653"/>
      <c r="G4" s="653"/>
      <c r="H4" s="653"/>
      <c r="I4" s="654"/>
      <c r="J4" s="652" t="s">
        <v>425</v>
      </c>
      <c r="K4" s="653"/>
      <c r="L4" s="653"/>
      <c r="M4" s="653"/>
      <c r="N4" s="653"/>
      <c r="O4" s="653"/>
      <c r="P4" s="653"/>
      <c r="Q4" s="654"/>
      <c r="R4" s="293"/>
      <c r="S4" s="294" t="s">
        <v>315</v>
      </c>
      <c r="T4" s="295"/>
    </row>
    <row r="5" spans="1:20" s="49" customFormat="1" ht="29.25" customHeight="1">
      <c r="A5" s="655" t="s">
        <v>305</v>
      </c>
      <c r="B5" s="116" t="s">
        <v>316</v>
      </c>
      <c r="C5" s="116" t="s">
        <v>317</v>
      </c>
      <c r="D5" s="645" t="s">
        <v>6</v>
      </c>
      <c r="E5" s="216" t="s">
        <v>318</v>
      </c>
      <c r="F5" s="645" t="s">
        <v>272</v>
      </c>
      <c r="G5" s="645" t="s">
        <v>96</v>
      </c>
      <c r="H5" s="645" t="s">
        <v>97</v>
      </c>
      <c r="I5" s="648" t="s">
        <v>273</v>
      </c>
      <c r="J5" s="271" t="s">
        <v>316</v>
      </c>
      <c r="K5" s="116" t="s">
        <v>317</v>
      </c>
      <c r="L5" s="645" t="s">
        <v>6</v>
      </c>
      <c r="M5" s="296" t="s">
        <v>318</v>
      </c>
      <c r="N5" s="645" t="s">
        <v>272</v>
      </c>
      <c r="O5" s="645" t="s">
        <v>96</v>
      </c>
      <c r="P5" s="645" t="s">
        <v>97</v>
      </c>
      <c r="Q5" s="648" t="s">
        <v>273</v>
      </c>
      <c r="R5" s="297" t="s">
        <v>272</v>
      </c>
      <c r="S5" s="298" t="s">
        <v>97</v>
      </c>
      <c r="T5" s="299" t="s">
        <v>273</v>
      </c>
    </row>
    <row r="6" spans="1:20" s="49" customFormat="1" ht="24.75" customHeight="1">
      <c r="A6" s="656"/>
      <c r="B6" s="272" t="s">
        <v>319</v>
      </c>
      <c r="C6" s="272" t="s">
        <v>319</v>
      </c>
      <c r="D6" s="646"/>
      <c r="E6" s="216" t="s">
        <v>320</v>
      </c>
      <c r="F6" s="646"/>
      <c r="G6" s="646"/>
      <c r="H6" s="646"/>
      <c r="I6" s="649"/>
      <c r="J6" s="271" t="s">
        <v>319</v>
      </c>
      <c r="K6" s="272" t="s">
        <v>319</v>
      </c>
      <c r="L6" s="646"/>
      <c r="M6" s="300" t="s">
        <v>320</v>
      </c>
      <c r="N6" s="646"/>
      <c r="O6" s="646"/>
      <c r="P6" s="646"/>
      <c r="Q6" s="649"/>
      <c r="R6" s="297" t="s">
        <v>321</v>
      </c>
      <c r="S6" s="301" t="s">
        <v>321</v>
      </c>
      <c r="T6" s="299" t="s">
        <v>321</v>
      </c>
    </row>
    <row r="7" spans="1:20" s="49" customFormat="1" ht="21" customHeight="1" thickBot="1">
      <c r="A7" s="657"/>
      <c r="B7" s="302"/>
      <c r="C7" s="302"/>
      <c r="D7" s="647"/>
      <c r="E7" s="303"/>
      <c r="F7" s="647"/>
      <c r="G7" s="647"/>
      <c r="H7" s="647"/>
      <c r="I7" s="650"/>
      <c r="J7" s="304"/>
      <c r="K7" s="302"/>
      <c r="L7" s="647"/>
      <c r="M7" s="305"/>
      <c r="N7" s="647"/>
      <c r="O7" s="647"/>
      <c r="P7" s="647"/>
      <c r="Q7" s="650"/>
      <c r="R7" s="306" t="s">
        <v>322</v>
      </c>
      <c r="S7" s="307" t="s">
        <v>322</v>
      </c>
      <c r="T7" s="308" t="s">
        <v>322</v>
      </c>
    </row>
    <row r="8" spans="1:20" s="49" customFormat="1" ht="39.75" customHeight="1">
      <c r="A8" s="309" t="s">
        <v>391</v>
      </c>
      <c r="B8" s="310">
        <v>313032994.19000006</v>
      </c>
      <c r="C8" s="310">
        <v>1349651769.6599998</v>
      </c>
      <c r="D8" s="311">
        <v>74112576.089999989</v>
      </c>
      <c r="E8" s="312">
        <v>141214694.16</v>
      </c>
      <c r="F8" s="313">
        <v>1878012034.0999999</v>
      </c>
      <c r="G8" s="314">
        <v>93983</v>
      </c>
      <c r="H8" s="310" t="s">
        <v>180</v>
      </c>
      <c r="I8" s="315">
        <v>19982.465276698975</v>
      </c>
      <c r="J8" s="349">
        <f>ตาราง6!B3</f>
        <v>311721354.17000008</v>
      </c>
      <c r="K8" s="310">
        <f>ตาราง6!C3</f>
        <v>1082936303.4499996</v>
      </c>
      <c r="L8" s="310">
        <f>ตาราง6!D3</f>
        <v>45399510.449999996</v>
      </c>
      <c r="M8" s="310">
        <f>ตาราง6!E3</f>
        <v>168058407.52000001</v>
      </c>
      <c r="N8" s="310">
        <f>ตาราง6!F3</f>
        <v>1608115575.5899997</v>
      </c>
      <c r="O8" s="310">
        <f>ตาราง6!G3</f>
        <v>108645</v>
      </c>
      <c r="P8" s="311" t="str">
        <f>ตาราง6!H3</f>
        <v>รายการ</v>
      </c>
      <c r="Q8" s="316">
        <f>+N8/O8</f>
        <v>14801.560822771409</v>
      </c>
      <c r="R8" s="317">
        <f>+(F8-N8)/F8*100</f>
        <v>14.371391322811345</v>
      </c>
      <c r="S8" s="318">
        <f>+(O8-G8)/G8*100</f>
        <v>15.600693742485344</v>
      </c>
      <c r="T8" s="319">
        <f>+(Q8-I8)/I8*100</f>
        <v>-25.927253630556191</v>
      </c>
    </row>
    <row r="9" spans="1:20" s="49" customFormat="1" ht="21">
      <c r="A9" s="320"/>
      <c r="B9" s="248"/>
      <c r="C9" s="248"/>
      <c r="D9" s="321"/>
      <c r="E9" s="321"/>
      <c r="F9" s="322"/>
      <c r="G9" s="248"/>
      <c r="H9" s="248"/>
      <c r="I9" s="323"/>
      <c r="J9" s="350"/>
      <c r="K9" s="248"/>
      <c r="L9" s="248"/>
      <c r="M9" s="248"/>
      <c r="N9" s="248"/>
      <c r="O9" s="352"/>
      <c r="P9" s="321"/>
      <c r="Q9" s="323"/>
      <c r="R9" s="317"/>
      <c r="S9" s="318"/>
      <c r="T9" s="319"/>
    </row>
    <row r="10" spans="1:20" s="49" customFormat="1" ht="21">
      <c r="A10" s="324" t="s">
        <v>392</v>
      </c>
      <c r="B10" s="274">
        <v>166692500.99000007</v>
      </c>
      <c r="C10" s="274">
        <v>1292401725.5799997</v>
      </c>
      <c r="D10" s="325">
        <v>69949699.729999989</v>
      </c>
      <c r="E10" s="326">
        <v>107649772.84999998</v>
      </c>
      <c r="F10" s="133">
        <v>1636693699.1499996</v>
      </c>
      <c r="G10" s="201">
        <v>93638</v>
      </c>
      <c r="H10" s="274" t="s">
        <v>180</v>
      </c>
      <c r="I10" s="327">
        <v>17478.947640381037</v>
      </c>
      <c r="J10" s="351">
        <f>ตาราง6!B5</f>
        <v>165994042.49076706</v>
      </c>
      <c r="K10" s="274">
        <f>ตาราง6!C5</f>
        <v>1036999897.8511219</v>
      </c>
      <c r="L10" s="274">
        <f>ตาราง6!D5</f>
        <v>42849436.511423483</v>
      </c>
      <c r="M10" s="274">
        <f>ตาราง6!E5</f>
        <v>128113079.89353175</v>
      </c>
      <c r="N10" s="274">
        <f>ตาราง6!F5</f>
        <v>1373956456.7468443</v>
      </c>
      <c r="O10" s="274">
        <f>ตาราง6!G5</f>
        <v>108206</v>
      </c>
      <c r="P10" s="325" t="str">
        <f>ตาราง6!H5</f>
        <v>รายการ</v>
      </c>
      <c r="Q10" s="316">
        <f>+N10/O10</f>
        <v>12697.599548517128</v>
      </c>
      <c r="R10" s="317">
        <f>+(F10-N10)/F10*100</f>
        <v>16.052926857334715</v>
      </c>
      <c r="S10" s="318">
        <f>+(O10-G10)/G10*100</f>
        <v>15.557786368781903</v>
      </c>
      <c r="T10" s="319">
        <f>+(Q10-I10)/I10*100</f>
        <v>-27.354896817802221</v>
      </c>
    </row>
    <row r="11" spans="1:20" s="49" customFormat="1" ht="26.85" customHeight="1">
      <c r="A11" s="328" t="s">
        <v>393</v>
      </c>
      <c r="B11" s="120">
        <v>14791980.300000001</v>
      </c>
      <c r="C11" s="120">
        <v>3784262.2</v>
      </c>
      <c r="D11" s="238">
        <v>745701.16</v>
      </c>
      <c r="E11" s="239">
        <v>33456585.91</v>
      </c>
      <c r="F11" s="120">
        <v>52778529.57</v>
      </c>
      <c r="G11" s="144">
        <v>65</v>
      </c>
      <c r="H11" s="120" t="s">
        <v>205</v>
      </c>
      <c r="I11" s="327">
        <v>811977.37800000003</v>
      </c>
      <c r="J11" s="351">
        <f>ตาราง6!B6</f>
        <v>14730000.401086358</v>
      </c>
      <c r="K11" s="274">
        <f>ตาราง6!C6</f>
        <v>3036423.9208058454</v>
      </c>
      <c r="L11" s="274">
        <f>ตาราง6!D6</f>
        <v>456797.87955131009</v>
      </c>
      <c r="M11" s="274">
        <f>ตาราง6!E6</f>
        <v>39816398.587529756</v>
      </c>
      <c r="N11" s="274">
        <f>ตาราง6!F6</f>
        <v>58039620.788973272</v>
      </c>
      <c r="O11" s="274">
        <f>ตาราง6!G6</f>
        <v>56</v>
      </c>
      <c r="P11" s="325" t="str">
        <f>ตาราง6!H6</f>
        <v>โครงการ</v>
      </c>
      <c r="Q11" s="316">
        <f>+N11/O11</f>
        <v>1036421.7998030941</v>
      </c>
      <c r="R11" s="317">
        <f>+(F11-N11)/F11*100</f>
        <v>-9.9682413698083483</v>
      </c>
      <c r="S11" s="318">
        <f>+(O11-G11)/G11*100</f>
        <v>-13.846153846153847</v>
      </c>
      <c r="T11" s="319">
        <f>+(Q11-I11)/I11*100</f>
        <v>27.641708732813253</v>
      </c>
    </row>
    <row r="12" spans="1:20" s="49" customFormat="1" ht="26.1" customHeight="1">
      <c r="A12" s="328" t="s">
        <v>394</v>
      </c>
      <c r="B12" s="120">
        <v>131548512.90000001</v>
      </c>
      <c r="C12" s="120">
        <v>53465781.880000003</v>
      </c>
      <c r="D12" s="238">
        <v>3417175.2</v>
      </c>
      <c r="E12" s="239">
        <v>108335.4</v>
      </c>
      <c r="F12" s="120">
        <v>188539805.38</v>
      </c>
      <c r="G12" s="144">
        <v>280</v>
      </c>
      <c r="H12" s="274" t="s">
        <v>180</v>
      </c>
      <c r="I12" s="327">
        <v>673356.44778571429</v>
      </c>
      <c r="J12" s="351">
        <f>ตาราง6!B7</f>
        <v>130997311.27814668</v>
      </c>
      <c r="K12" s="274">
        <f>ตาราง6!C7</f>
        <v>42899981.678071812</v>
      </c>
      <c r="L12" s="274">
        <f>ตาราง6!D7</f>
        <v>2093276.0590252054</v>
      </c>
      <c r="M12" s="274">
        <f>ตาราง6!E7</f>
        <v>128929.03893849434</v>
      </c>
      <c r="N12" s="274">
        <f>ตาราง6!F7</f>
        <v>176119498.05418217</v>
      </c>
      <c r="O12" s="274">
        <f>ตาราง6!G7</f>
        <v>383</v>
      </c>
      <c r="P12" s="325" t="str">
        <f>ตาราง6!H7</f>
        <v>รายการ</v>
      </c>
      <c r="Q12" s="316">
        <f>+N12/O12</f>
        <v>459842.03147306049</v>
      </c>
      <c r="R12" s="317">
        <f>+(F12-N12)/F12*100</f>
        <v>6.5876313496690129</v>
      </c>
      <c r="S12" s="318">
        <f>+(O12-G12)/G12*100</f>
        <v>36.785714285714292</v>
      </c>
      <c r="T12" s="319">
        <f>+(Q12-I12)/I12*100</f>
        <v>-31.708973310462991</v>
      </c>
    </row>
    <row r="13" spans="1:20" s="49" customFormat="1" ht="21">
      <c r="A13" s="329"/>
      <c r="B13" s="133"/>
      <c r="C13" s="133"/>
      <c r="D13" s="138"/>
      <c r="E13" s="134"/>
      <c r="F13" s="231"/>
      <c r="G13" s="133"/>
      <c r="H13" s="133"/>
      <c r="I13" s="251"/>
      <c r="J13" s="330"/>
      <c r="K13" s="331"/>
      <c r="L13" s="331"/>
      <c r="M13" s="332"/>
      <c r="N13" s="331"/>
      <c r="O13" s="333"/>
      <c r="P13" s="331"/>
      <c r="Q13" s="334"/>
      <c r="R13" s="335"/>
      <c r="S13" s="336"/>
      <c r="T13" s="337"/>
    </row>
    <row r="14" spans="1:20" s="49" customFormat="1" ht="21.75" thickBot="1">
      <c r="A14" s="338" t="s">
        <v>370</v>
      </c>
      <c r="B14" s="339">
        <f>SUM(B10:B13)</f>
        <v>313032994.19000006</v>
      </c>
      <c r="C14" s="339">
        <f>SUM(C10:C13)</f>
        <v>1349651769.6599998</v>
      </c>
      <c r="D14" s="339">
        <f>SUM(D10:D13)</f>
        <v>74112576.089999989</v>
      </c>
      <c r="E14" s="339">
        <f>SUM(E10:E13)</f>
        <v>141214694.16</v>
      </c>
      <c r="F14" s="339">
        <f>SUM(F10:F13)</f>
        <v>1878012034.0999994</v>
      </c>
      <c r="G14" s="339"/>
      <c r="H14" s="339"/>
      <c r="I14" s="340"/>
      <c r="J14" s="341">
        <f>SUM(J10:J13)</f>
        <v>311721354.17000008</v>
      </c>
      <c r="K14" s="342">
        <f>SUM(K10:K13)</f>
        <v>1082936303.4499996</v>
      </c>
      <c r="L14" s="342">
        <f>SUM(L10:L13)</f>
        <v>45399510.449999996</v>
      </c>
      <c r="M14" s="343">
        <f>SUM(M10:M13)</f>
        <v>168058407.52000001</v>
      </c>
      <c r="N14" s="292">
        <f>SUM(N10:N13)</f>
        <v>1608115575.5899997</v>
      </c>
      <c r="O14" s="344"/>
      <c r="P14" s="344"/>
      <c r="Q14" s="345"/>
      <c r="R14" s="346"/>
      <c r="S14" s="347"/>
      <c r="T14" s="348"/>
    </row>
    <row r="15" spans="1:20" ht="14.25" thickTop="1"/>
    <row r="20" spans="1:4" ht="21">
      <c r="A20" s="49"/>
    </row>
    <row r="21" spans="1:4" ht="21">
      <c r="A21" s="49"/>
    </row>
    <row r="22" spans="1:4" ht="21">
      <c r="A22" s="49"/>
    </row>
    <row r="23" spans="1:4" ht="21">
      <c r="A23" s="49"/>
    </row>
    <row r="24" spans="1:4" ht="21">
      <c r="A24" s="49"/>
    </row>
    <row r="25" spans="1:4" ht="21">
      <c r="A25" s="49"/>
    </row>
    <row r="26" spans="1:4" ht="21">
      <c r="A26" s="49"/>
    </row>
    <row r="27" spans="1:4" ht="21">
      <c r="A27" s="49"/>
    </row>
    <row r="28" spans="1:4" ht="21">
      <c r="A28" s="49"/>
      <c r="B28" s="49"/>
      <c r="C28" s="49"/>
      <c r="D28" s="49"/>
    </row>
    <row r="29" spans="1:4" ht="21">
      <c r="A29" s="49"/>
    </row>
    <row r="30" spans="1:4" ht="21">
      <c r="A30" s="49"/>
    </row>
    <row r="31" spans="1:4" ht="21">
      <c r="A31" s="49"/>
    </row>
    <row r="32" spans="1:4" ht="21">
      <c r="A32" s="115"/>
    </row>
    <row r="33" spans="1:6" ht="21">
      <c r="A33" s="49"/>
    </row>
    <row r="34" spans="1:6" ht="21">
      <c r="A34" s="49"/>
    </row>
    <row r="35" spans="1:6" s="49" customFormat="1" ht="21">
      <c r="B35" s="205"/>
      <c r="C35" s="205"/>
      <c r="D35" s="205"/>
      <c r="E35" s="205"/>
      <c r="F35" s="205"/>
    </row>
    <row r="36" spans="1:6" s="49" customFormat="1" ht="21">
      <c r="F36" s="205"/>
    </row>
    <row r="37" spans="1:6" s="49" customFormat="1" ht="21">
      <c r="F37" s="205"/>
    </row>
    <row r="38" spans="1:6" s="49" customFormat="1" ht="21">
      <c r="F38" s="205"/>
    </row>
    <row r="39" spans="1:6" s="49" customFormat="1" ht="21">
      <c r="F39" s="205"/>
    </row>
    <row r="40" spans="1:6" s="49" customFormat="1" ht="21">
      <c r="F40" s="205"/>
    </row>
    <row r="41" spans="1:6" s="49" customFormat="1" ht="21"/>
    <row r="42" spans="1:6" s="49" customFormat="1" ht="23.25">
      <c r="A42" s="139" t="s">
        <v>371</v>
      </c>
      <c r="B42" s="114"/>
      <c r="C42" s="114"/>
      <c r="D42" s="114"/>
      <c r="E42" s="114"/>
    </row>
    <row r="43" spans="1:6" ht="23.25">
      <c r="A43" s="114" t="s">
        <v>372</v>
      </c>
      <c r="B43" s="114"/>
      <c r="C43" s="114"/>
      <c r="D43" s="114"/>
      <c r="E43" s="114"/>
    </row>
    <row r="44" spans="1:6" ht="23.25">
      <c r="A44" s="114"/>
      <c r="B44" s="114"/>
      <c r="C44" s="114"/>
      <c r="D44" s="114"/>
      <c r="E44" s="114"/>
    </row>
    <row r="45" spans="1:6" ht="23.25">
      <c r="A45" s="114" t="s">
        <v>373</v>
      </c>
      <c r="B45" s="114"/>
      <c r="C45" s="114"/>
      <c r="D45" s="114"/>
      <c r="E45" s="114"/>
    </row>
    <row r="46" spans="1:6" ht="23.25">
      <c r="A46" s="114" t="s">
        <v>374</v>
      </c>
      <c r="B46" s="114"/>
      <c r="C46" s="114"/>
      <c r="D46" s="114"/>
      <c r="E46" s="114"/>
    </row>
    <row r="47" spans="1:6" ht="23.25">
      <c r="A47" s="114" t="s">
        <v>375</v>
      </c>
      <c r="B47" s="114"/>
      <c r="C47" s="114"/>
      <c r="D47" s="114"/>
      <c r="E47" s="114"/>
    </row>
    <row r="48" spans="1:6" ht="23.25">
      <c r="A48" s="114" t="s">
        <v>376</v>
      </c>
      <c r="B48" s="114"/>
      <c r="C48" s="114"/>
      <c r="D48" s="114"/>
      <c r="E48" s="114"/>
    </row>
    <row r="49" spans="1:5" ht="23.25">
      <c r="A49" s="114"/>
      <c r="B49" s="114"/>
      <c r="C49" s="114"/>
      <c r="D49" s="114"/>
      <c r="E49" s="114"/>
    </row>
    <row r="50" spans="1:5" ht="23.25">
      <c r="A50" s="114"/>
      <c r="B50" s="114"/>
      <c r="C50" s="114"/>
      <c r="D50" s="114"/>
      <c r="E50" s="114"/>
    </row>
    <row r="51" spans="1:5" ht="23.25">
      <c r="A51" s="114"/>
      <c r="B51" s="114"/>
      <c r="C51" s="114"/>
      <c r="D51" s="114"/>
      <c r="E51" s="114"/>
    </row>
  </sheetData>
  <mergeCells count="14">
    <mergeCell ref="N5:N7"/>
    <mergeCell ref="O5:O7"/>
    <mergeCell ref="P5:P7"/>
    <mergeCell ref="Q5:Q7"/>
    <mergeCell ref="A2:B2"/>
    <mergeCell ref="A4:I4"/>
    <mergeCell ref="J4:Q4"/>
    <mergeCell ref="A5:A7"/>
    <mergeCell ref="D5:D7"/>
    <mergeCell ref="F5:F7"/>
    <mergeCell ref="G5:G7"/>
    <mergeCell ref="H5:H7"/>
    <mergeCell ref="I5:I7"/>
    <mergeCell ref="L5:L7"/>
  </mergeCells>
  <pageMargins left="0.70866141732283461" right="0.51181102362204722" top="0.94488188976377951" bottom="0.74803149606299213" header="0.31496062992125984" footer="0.31496062992125984"/>
  <pageSetup paperSize="9" scale="41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8072-E245-416D-8C1D-F654A1CE3D47}">
  <sheetPr>
    <pageSetUpPr fitToPage="1"/>
  </sheetPr>
  <dimension ref="B2:S81"/>
  <sheetViews>
    <sheetView topLeftCell="G21" workbookViewId="0">
      <selection activeCell="B1" sqref="B1:Q35"/>
    </sheetView>
  </sheetViews>
  <sheetFormatPr defaultRowHeight="21"/>
  <cols>
    <col min="1" max="1" width="4.42578125" style="49" customWidth="1"/>
    <col min="2" max="2" width="30.140625" style="49" customWidth="1"/>
    <col min="3" max="3" width="25.28515625" style="49" customWidth="1"/>
    <col min="4" max="4" width="19.140625" style="49" customWidth="1"/>
    <col min="5" max="6" width="17.42578125" style="49" customWidth="1"/>
    <col min="7" max="7" width="16.140625" style="49" customWidth="1"/>
    <col min="8" max="8" width="20" style="49" customWidth="1"/>
    <col min="9" max="9" width="17" style="49" customWidth="1"/>
    <col min="10" max="10" width="18.85546875" style="49" customWidth="1"/>
    <col min="11" max="11" width="16.140625" style="49" customWidth="1"/>
    <col min="12" max="12" width="16.85546875" style="49" bestFit="1" customWidth="1"/>
    <col min="13" max="13" width="14.85546875" style="49" customWidth="1"/>
    <col min="14" max="14" width="18.42578125" style="49" customWidth="1"/>
    <col min="15" max="15" width="11.28515625" style="49" customWidth="1"/>
    <col min="16" max="16" width="11" style="49" customWidth="1"/>
    <col min="17" max="17" width="11.85546875" style="49" customWidth="1"/>
    <col min="18" max="256" width="9.140625" style="49"/>
    <col min="257" max="257" width="4.42578125" style="49" customWidth="1"/>
    <col min="258" max="258" width="30.140625" style="49" customWidth="1"/>
    <col min="259" max="259" width="25.28515625" style="49" customWidth="1"/>
    <col min="260" max="260" width="19.140625" style="49" customWidth="1"/>
    <col min="261" max="262" width="17.42578125" style="49" customWidth="1"/>
    <col min="263" max="263" width="16.140625" style="49" customWidth="1"/>
    <col min="264" max="264" width="20" style="49" customWidth="1"/>
    <col min="265" max="265" width="17" style="49" customWidth="1"/>
    <col min="266" max="266" width="18.85546875" style="49" customWidth="1"/>
    <col min="267" max="268" width="16.140625" style="49" customWidth="1"/>
    <col min="269" max="269" width="14.85546875" style="49" customWidth="1"/>
    <col min="270" max="270" width="18.42578125" style="49" customWidth="1"/>
    <col min="271" max="271" width="11.28515625" style="49" customWidth="1"/>
    <col min="272" max="272" width="11" style="49" customWidth="1"/>
    <col min="273" max="273" width="11.85546875" style="49" customWidth="1"/>
    <col min="274" max="512" width="9.140625" style="49"/>
    <col min="513" max="513" width="4.42578125" style="49" customWidth="1"/>
    <col min="514" max="514" width="30.140625" style="49" customWidth="1"/>
    <col min="515" max="515" width="25.28515625" style="49" customWidth="1"/>
    <col min="516" max="516" width="19.140625" style="49" customWidth="1"/>
    <col min="517" max="518" width="17.42578125" style="49" customWidth="1"/>
    <col min="519" max="519" width="16.140625" style="49" customWidth="1"/>
    <col min="520" max="520" width="20" style="49" customWidth="1"/>
    <col min="521" max="521" width="17" style="49" customWidth="1"/>
    <col min="522" max="522" width="18.85546875" style="49" customWidth="1"/>
    <col min="523" max="524" width="16.140625" style="49" customWidth="1"/>
    <col min="525" max="525" width="14.85546875" style="49" customWidth="1"/>
    <col min="526" max="526" width="18.42578125" style="49" customWidth="1"/>
    <col min="527" max="527" width="11.28515625" style="49" customWidth="1"/>
    <col min="528" max="528" width="11" style="49" customWidth="1"/>
    <col min="529" max="529" width="11.85546875" style="49" customWidth="1"/>
    <col min="530" max="768" width="9.140625" style="49"/>
    <col min="769" max="769" width="4.42578125" style="49" customWidth="1"/>
    <col min="770" max="770" width="30.140625" style="49" customWidth="1"/>
    <col min="771" max="771" width="25.28515625" style="49" customWidth="1"/>
    <col min="772" max="772" width="19.140625" style="49" customWidth="1"/>
    <col min="773" max="774" width="17.42578125" style="49" customWidth="1"/>
    <col min="775" max="775" width="16.140625" style="49" customWidth="1"/>
    <col min="776" max="776" width="20" style="49" customWidth="1"/>
    <col min="777" max="777" width="17" style="49" customWidth="1"/>
    <col min="778" max="778" width="18.85546875" style="49" customWidth="1"/>
    <col min="779" max="780" width="16.140625" style="49" customWidth="1"/>
    <col min="781" max="781" width="14.85546875" style="49" customWidth="1"/>
    <col min="782" max="782" width="18.42578125" style="49" customWidth="1"/>
    <col min="783" max="783" width="11.28515625" style="49" customWidth="1"/>
    <col min="784" max="784" width="11" style="49" customWidth="1"/>
    <col min="785" max="785" width="11.85546875" style="49" customWidth="1"/>
    <col min="786" max="1024" width="9.140625" style="49"/>
    <col min="1025" max="1025" width="4.42578125" style="49" customWidth="1"/>
    <col min="1026" max="1026" width="30.140625" style="49" customWidth="1"/>
    <col min="1027" max="1027" width="25.28515625" style="49" customWidth="1"/>
    <col min="1028" max="1028" width="19.140625" style="49" customWidth="1"/>
    <col min="1029" max="1030" width="17.42578125" style="49" customWidth="1"/>
    <col min="1031" max="1031" width="16.140625" style="49" customWidth="1"/>
    <col min="1032" max="1032" width="20" style="49" customWidth="1"/>
    <col min="1033" max="1033" width="17" style="49" customWidth="1"/>
    <col min="1034" max="1034" width="18.85546875" style="49" customWidth="1"/>
    <col min="1035" max="1036" width="16.140625" style="49" customWidth="1"/>
    <col min="1037" max="1037" width="14.85546875" style="49" customWidth="1"/>
    <col min="1038" max="1038" width="18.42578125" style="49" customWidth="1"/>
    <col min="1039" max="1039" width="11.28515625" style="49" customWidth="1"/>
    <col min="1040" max="1040" width="11" style="49" customWidth="1"/>
    <col min="1041" max="1041" width="11.85546875" style="49" customWidth="1"/>
    <col min="1042" max="1280" width="9.140625" style="49"/>
    <col min="1281" max="1281" width="4.42578125" style="49" customWidth="1"/>
    <col min="1282" max="1282" width="30.140625" style="49" customWidth="1"/>
    <col min="1283" max="1283" width="25.28515625" style="49" customWidth="1"/>
    <col min="1284" max="1284" width="19.140625" style="49" customWidth="1"/>
    <col min="1285" max="1286" width="17.42578125" style="49" customWidth="1"/>
    <col min="1287" max="1287" width="16.140625" style="49" customWidth="1"/>
    <col min="1288" max="1288" width="20" style="49" customWidth="1"/>
    <col min="1289" max="1289" width="17" style="49" customWidth="1"/>
    <col min="1290" max="1290" width="18.85546875" style="49" customWidth="1"/>
    <col min="1291" max="1292" width="16.140625" style="49" customWidth="1"/>
    <col min="1293" max="1293" width="14.85546875" style="49" customWidth="1"/>
    <col min="1294" max="1294" width="18.42578125" style="49" customWidth="1"/>
    <col min="1295" max="1295" width="11.28515625" style="49" customWidth="1"/>
    <col min="1296" max="1296" width="11" style="49" customWidth="1"/>
    <col min="1297" max="1297" width="11.85546875" style="49" customWidth="1"/>
    <col min="1298" max="1536" width="9.140625" style="49"/>
    <col min="1537" max="1537" width="4.42578125" style="49" customWidth="1"/>
    <col min="1538" max="1538" width="30.140625" style="49" customWidth="1"/>
    <col min="1539" max="1539" width="25.28515625" style="49" customWidth="1"/>
    <col min="1540" max="1540" width="19.140625" style="49" customWidth="1"/>
    <col min="1541" max="1542" width="17.42578125" style="49" customWidth="1"/>
    <col min="1543" max="1543" width="16.140625" style="49" customWidth="1"/>
    <col min="1544" max="1544" width="20" style="49" customWidth="1"/>
    <col min="1545" max="1545" width="17" style="49" customWidth="1"/>
    <col min="1546" max="1546" width="18.85546875" style="49" customWidth="1"/>
    <col min="1547" max="1548" width="16.140625" style="49" customWidth="1"/>
    <col min="1549" max="1549" width="14.85546875" style="49" customWidth="1"/>
    <col min="1550" max="1550" width="18.42578125" style="49" customWidth="1"/>
    <col min="1551" max="1551" width="11.28515625" style="49" customWidth="1"/>
    <col min="1552" max="1552" width="11" style="49" customWidth="1"/>
    <col min="1553" max="1553" width="11.85546875" style="49" customWidth="1"/>
    <col min="1554" max="1792" width="9.140625" style="49"/>
    <col min="1793" max="1793" width="4.42578125" style="49" customWidth="1"/>
    <col min="1794" max="1794" width="30.140625" style="49" customWidth="1"/>
    <col min="1795" max="1795" width="25.28515625" style="49" customWidth="1"/>
    <col min="1796" max="1796" width="19.140625" style="49" customWidth="1"/>
    <col min="1797" max="1798" width="17.42578125" style="49" customWidth="1"/>
    <col min="1799" max="1799" width="16.140625" style="49" customWidth="1"/>
    <col min="1800" max="1800" width="20" style="49" customWidth="1"/>
    <col min="1801" max="1801" width="17" style="49" customWidth="1"/>
    <col min="1802" max="1802" width="18.85546875" style="49" customWidth="1"/>
    <col min="1803" max="1804" width="16.140625" style="49" customWidth="1"/>
    <col min="1805" max="1805" width="14.85546875" style="49" customWidth="1"/>
    <col min="1806" max="1806" width="18.42578125" style="49" customWidth="1"/>
    <col min="1807" max="1807" width="11.28515625" style="49" customWidth="1"/>
    <col min="1808" max="1808" width="11" style="49" customWidth="1"/>
    <col min="1809" max="1809" width="11.85546875" style="49" customWidth="1"/>
    <col min="1810" max="2048" width="9.140625" style="49"/>
    <col min="2049" max="2049" width="4.42578125" style="49" customWidth="1"/>
    <col min="2050" max="2050" width="30.140625" style="49" customWidth="1"/>
    <col min="2051" max="2051" width="25.28515625" style="49" customWidth="1"/>
    <col min="2052" max="2052" width="19.140625" style="49" customWidth="1"/>
    <col min="2053" max="2054" width="17.42578125" style="49" customWidth="1"/>
    <col min="2055" max="2055" width="16.140625" style="49" customWidth="1"/>
    <col min="2056" max="2056" width="20" style="49" customWidth="1"/>
    <col min="2057" max="2057" width="17" style="49" customWidth="1"/>
    <col min="2058" max="2058" width="18.85546875" style="49" customWidth="1"/>
    <col min="2059" max="2060" width="16.140625" style="49" customWidth="1"/>
    <col min="2061" max="2061" width="14.85546875" style="49" customWidth="1"/>
    <col min="2062" max="2062" width="18.42578125" style="49" customWidth="1"/>
    <col min="2063" max="2063" width="11.28515625" style="49" customWidth="1"/>
    <col min="2064" max="2064" width="11" style="49" customWidth="1"/>
    <col min="2065" max="2065" width="11.85546875" style="49" customWidth="1"/>
    <col min="2066" max="2304" width="9.140625" style="49"/>
    <col min="2305" max="2305" width="4.42578125" style="49" customWidth="1"/>
    <col min="2306" max="2306" width="30.140625" style="49" customWidth="1"/>
    <col min="2307" max="2307" width="25.28515625" style="49" customWidth="1"/>
    <col min="2308" max="2308" width="19.140625" style="49" customWidth="1"/>
    <col min="2309" max="2310" width="17.42578125" style="49" customWidth="1"/>
    <col min="2311" max="2311" width="16.140625" style="49" customWidth="1"/>
    <col min="2312" max="2312" width="20" style="49" customWidth="1"/>
    <col min="2313" max="2313" width="17" style="49" customWidth="1"/>
    <col min="2314" max="2314" width="18.85546875" style="49" customWidth="1"/>
    <col min="2315" max="2316" width="16.140625" style="49" customWidth="1"/>
    <col min="2317" max="2317" width="14.85546875" style="49" customWidth="1"/>
    <col min="2318" max="2318" width="18.42578125" style="49" customWidth="1"/>
    <col min="2319" max="2319" width="11.28515625" style="49" customWidth="1"/>
    <col min="2320" max="2320" width="11" style="49" customWidth="1"/>
    <col min="2321" max="2321" width="11.85546875" style="49" customWidth="1"/>
    <col min="2322" max="2560" width="9.140625" style="49"/>
    <col min="2561" max="2561" width="4.42578125" style="49" customWidth="1"/>
    <col min="2562" max="2562" width="30.140625" style="49" customWidth="1"/>
    <col min="2563" max="2563" width="25.28515625" style="49" customWidth="1"/>
    <col min="2564" max="2564" width="19.140625" style="49" customWidth="1"/>
    <col min="2565" max="2566" width="17.42578125" style="49" customWidth="1"/>
    <col min="2567" max="2567" width="16.140625" style="49" customWidth="1"/>
    <col min="2568" max="2568" width="20" style="49" customWidth="1"/>
    <col min="2569" max="2569" width="17" style="49" customWidth="1"/>
    <col min="2570" max="2570" width="18.85546875" style="49" customWidth="1"/>
    <col min="2571" max="2572" width="16.140625" style="49" customWidth="1"/>
    <col min="2573" max="2573" width="14.85546875" style="49" customWidth="1"/>
    <col min="2574" max="2574" width="18.42578125" style="49" customWidth="1"/>
    <col min="2575" max="2575" width="11.28515625" style="49" customWidth="1"/>
    <col min="2576" max="2576" width="11" style="49" customWidth="1"/>
    <col min="2577" max="2577" width="11.85546875" style="49" customWidth="1"/>
    <col min="2578" max="2816" width="9.140625" style="49"/>
    <col min="2817" max="2817" width="4.42578125" style="49" customWidth="1"/>
    <col min="2818" max="2818" width="30.140625" style="49" customWidth="1"/>
    <col min="2819" max="2819" width="25.28515625" style="49" customWidth="1"/>
    <col min="2820" max="2820" width="19.140625" style="49" customWidth="1"/>
    <col min="2821" max="2822" width="17.42578125" style="49" customWidth="1"/>
    <col min="2823" max="2823" width="16.140625" style="49" customWidth="1"/>
    <col min="2824" max="2824" width="20" style="49" customWidth="1"/>
    <col min="2825" max="2825" width="17" style="49" customWidth="1"/>
    <col min="2826" max="2826" width="18.85546875" style="49" customWidth="1"/>
    <col min="2827" max="2828" width="16.140625" style="49" customWidth="1"/>
    <col min="2829" max="2829" width="14.85546875" style="49" customWidth="1"/>
    <col min="2830" max="2830" width="18.42578125" style="49" customWidth="1"/>
    <col min="2831" max="2831" width="11.28515625" style="49" customWidth="1"/>
    <col min="2832" max="2832" width="11" style="49" customWidth="1"/>
    <col min="2833" max="2833" width="11.85546875" style="49" customWidth="1"/>
    <col min="2834" max="3072" width="9.140625" style="49"/>
    <col min="3073" max="3073" width="4.42578125" style="49" customWidth="1"/>
    <col min="3074" max="3074" width="30.140625" style="49" customWidth="1"/>
    <col min="3075" max="3075" width="25.28515625" style="49" customWidth="1"/>
    <col min="3076" max="3076" width="19.140625" style="49" customWidth="1"/>
    <col min="3077" max="3078" width="17.42578125" style="49" customWidth="1"/>
    <col min="3079" max="3079" width="16.140625" style="49" customWidth="1"/>
    <col min="3080" max="3080" width="20" style="49" customWidth="1"/>
    <col min="3081" max="3081" width="17" style="49" customWidth="1"/>
    <col min="3082" max="3082" width="18.85546875" style="49" customWidth="1"/>
    <col min="3083" max="3084" width="16.140625" style="49" customWidth="1"/>
    <col min="3085" max="3085" width="14.85546875" style="49" customWidth="1"/>
    <col min="3086" max="3086" width="18.42578125" style="49" customWidth="1"/>
    <col min="3087" max="3087" width="11.28515625" style="49" customWidth="1"/>
    <col min="3088" max="3088" width="11" style="49" customWidth="1"/>
    <col min="3089" max="3089" width="11.85546875" style="49" customWidth="1"/>
    <col min="3090" max="3328" width="9.140625" style="49"/>
    <col min="3329" max="3329" width="4.42578125" style="49" customWidth="1"/>
    <col min="3330" max="3330" width="30.140625" style="49" customWidth="1"/>
    <col min="3331" max="3331" width="25.28515625" style="49" customWidth="1"/>
    <col min="3332" max="3332" width="19.140625" style="49" customWidth="1"/>
    <col min="3333" max="3334" width="17.42578125" style="49" customWidth="1"/>
    <col min="3335" max="3335" width="16.140625" style="49" customWidth="1"/>
    <col min="3336" max="3336" width="20" style="49" customWidth="1"/>
    <col min="3337" max="3337" width="17" style="49" customWidth="1"/>
    <col min="3338" max="3338" width="18.85546875" style="49" customWidth="1"/>
    <col min="3339" max="3340" width="16.140625" style="49" customWidth="1"/>
    <col min="3341" max="3341" width="14.85546875" style="49" customWidth="1"/>
    <col min="3342" max="3342" width="18.42578125" style="49" customWidth="1"/>
    <col min="3343" max="3343" width="11.28515625" style="49" customWidth="1"/>
    <col min="3344" max="3344" width="11" style="49" customWidth="1"/>
    <col min="3345" max="3345" width="11.85546875" style="49" customWidth="1"/>
    <col min="3346" max="3584" width="9.140625" style="49"/>
    <col min="3585" max="3585" width="4.42578125" style="49" customWidth="1"/>
    <col min="3586" max="3586" width="30.140625" style="49" customWidth="1"/>
    <col min="3587" max="3587" width="25.28515625" style="49" customWidth="1"/>
    <col min="3588" max="3588" width="19.140625" style="49" customWidth="1"/>
    <col min="3589" max="3590" width="17.42578125" style="49" customWidth="1"/>
    <col min="3591" max="3591" width="16.140625" style="49" customWidth="1"/>
    <col min="3592" max="3592" width="20" style="49" customWidth="1"/>
    <col min="3593" max="3593" width="17" style="49" customWidth="1"/>
    <col min="3594" max="3594" width="18.85546875" style="49" customWidth="1"/>
    <col min="3595" max="3596" width="16.140625" style="49" customWidth="1"/>
    <col min="3597" max="3597" width="14.85546875" style="49" customWidth="1"/>
    <col min="3598" max="3598" width="18.42578125" style="49" customWidth="1"/>
    <col min="3599" max="3599" width="11.28515625" style="49" customWidth="1"/>
    <col min="3600" max="3600" width="11" style="49" customWidth="1"/>
    <col min="3601" max="3601" width="11.85546875" style="49" customWidth="1"/>
    <col min="3602" max="3840" width="9.140625" style="49"/>
    <col min="3841" max="3841" width="4.42578125" style="49" customWidth="1"/>
    <col min="3842" max="3842" width="30.140625" style="49" customWidth="1"/>
    <col min="3843" max="3843" width="25.28515625" style="49" customWidth="1"/>
    <col min="3844" max="3844" width="19.140625" style="49" customWidth="1"/>
    <col min="3845" max="3846" width="17.42578125" style="49" customWidth="1"/>
    <col min="3847" max="3847" width="16.140625" style="49" customWidth="1"/>
    <col min="3848" max="3848" width="20" style="49" customWidth="1"/>
    <col min="3849" max="3849" width="17" style="49" customWidth="1"/>
    <col min="3850" max="3850" width="18.85546875" style="49" customWidth="1"/>
    <col min="3851" max="3852" width="16.140625" style="49" customWidth="1"/>
    <col min="3853" max="3853" width="14.85546875" style="49" customWidth="1"/>
    <col min="3854" max="3854" width="18.42578125" style="49" customWidth="1"/>
    <col min="3855" max="3855" width="11.28515625" style="49" customWidth="1"/>
    <col min="3856" max="3856" width="11" style="49" customWidth="1"/>
    <col min="3857" max="3857" width="11.85546875" style="49" customWidth="1"/>
    <col min="3858" max="4096" width="9.140625" style="49"/>
    <col min="4097" max="4097" width="4.42578125" style="49" customWidth="1"/>
    <col min="4098" max="4098" width="30.140625" style="49" customWidth="1"/>
    <col min="4099" max="4099" width="25.28515625" style="49" customWidth="1"/>
    <col min="4100" max="4100" width="19.140625" style="49" customWidth="1"/>
    <col min="4101" max="4102" width="17.42578125" style="49" customWidth="1"/>
    <col min="4103" max="4103" width="16.140625" style="49" customWidth="1"/>
    <col min="4104" max="4104" width="20" style="49" customWidth="1"/>
    <col min="4105" max="4105" width="17" style="49" customWidth="1"/>
    <col min="4106" max="4106" width="18.85546875" style="49" customWidth="1"/>
    <col min="4107" max="4108" width="16.140625" style="49" customWidth="1"/>
    <col min="4109" max="4109" width="14.85546875" style="49" customWidth="1"/>
    <col min="4110" max="4110" width="18.42578125" style="49" customWidth="1"/>
    <col min="4111" max="4111" width="11.28515625" style="49" customWidth="1"/>
    <col min="4112" max="4112" width="11" style="49" customWidth="1"/>
    <col min="4113" max="4113" width="11.85546875" style="49" customWidth="1"/>
    <col min="4114" max="4352" width="9.140625" style="49"/>
    <col min="4353" max="4353" width="4.42578125" style="49" customWidth="1"/>
    <col min="4354" max="4354" width="30.140625" style="49" customWidth="1"/>
    <col min="4355" max="4355" width="25.28515625" style="49" customWidth="1"/>
    <col min="4356" max="4356" width="19.140625" style="49" customWidth="1"/>
    <col min="4357" max="4358" width="17.42578125" style="49" customWidth="1"/>
    <col min="4359" max="4359" width="16.140625" style="49" customWidth="1"/>
    <col min="4360" max="4360" width="20" style="49" customWidth="1"/>
    <col min="4361" max="4361" width="17" style="49" customWidth="1"/>
    <col min="4362" max="4362" width="18.85546875" style="49" customWidth="1"/>
    <col min="4363" max="4364" width="16.140625" style="49" customWidth="1"/>
    <col min="4365" max="4365" width="14.85546875" style="49" customWidth="1"/>
    <col min="4366" max="4366" width="18.42578125" style="49" customWidth="1"/>
    <col min="4367" max="4367" width="11.28515625" style="49" customWidth="1"/>
    <col min="4368" max="4368" width="11" style="49" customWidth="1"/>
    <col min="4369" max="4369" width="11.85546875" style="49" customWidth="1"/>
    <col min="4370" max="4608" width="9.140625" style="49"/>
    <col min="4609" max="4609" width="4.42578125" style="49" customWidth="1"/>
    <col min="4610" max="4610" width="30.140625" style="49" customWidth="1"/>
    <col min="4611" max="4611" width="25.28515625" style="49" customWidth="1"/>
    <col min="4612" max="4612" width="19.140625" style="49" customWidth="1"/>
    <col min="4613" max="4614" width="17.42578125" style="49" customWidth="1"/>
    <col min="4615" max="4615" width="16.140625" style="49" customWidth="1"/>
    <col min="4616" max="4616" width="20" style="49" customWidth="1"/>
    <col min="4617" max="4617" width="17" style="49" customWidth="1"/>
    <col min="4618" max="4618" width="18.85546875" style="49" customWidth="1"/>
    <col min="4619" max="4620" width="16.140625" style="49" customWidth="1"/>
    <col min="4621" max="4621" width="14.85546875" style="49" customWidth="1"/>
    <col min="4622" max="4622" width="18.42578125" style="49" customWidth="1"/>
    <col min="4623" max="4623" width="11.28515625" style="49" customWidth="1"/>
    <col min="4624" max="4624" width="11" style="49" customWidth="1"/>
    <col min="4625" max="4625" width="11.85546875" style="49" customWidth="1"/>
    <col min="4626" max="4864" width="9.140625" style="49"/>
    <col min="4865" max="4865" width="4.42578125" style="49" customWidth="1"/>
    <col min="4866" max="4866" width="30.140625" style="49" customWidth="1"/>
    <col min="4867" max="4867" width="25.28515625" style="49" customWidth="1"/>
    <col min="4868" max="4868" width="19.140625" style="49" customWidth="1"/>
    <col min="4869" max="4870" width="17.42578125" style="49" customWidth="1"/>
    <col min="4871" max="4871" width="16.140625" style="49" customWidth="1"/>
    <col min="4872" max="4872" width="20" style="49" customWidth="1"/>
    <col min="4873" max="4873" width="17" style="49" customWidth="1"/>
    <col min="4874" max="4874" width="18.85546875" style="49" customWidth="1"/>
    <col min="4875" max="4876" width="16.140625" style="49" customWidth="1"/>
    <col min="4877" max="4877" width="14.85546875" style="49" customWidth="1"/>
    <col min="4878" max="4878" width="18.42578125" style="49" customWidth="1"/>
    <col min="4879" max="4879" width="11.28515625" style="49" customWidth="1"/>
    <col min="4880" max="4880" width="11" style="49" customWidth="1"/>
    <col min="4881" max="4881" width="11.85546875" style="49" customWidth="1"/>
    <col min="4882" max="5120" width="9.140625" style="49"/>
    <col min="5121" max="5121" width="4.42578125" style="49" customWidth="1"/>
    <col min="5122" max="5122" width="30.140625" style="49" customWidth="1"/>
    <col min="5123" max="5123" width="25.28515625" style="49" customWidth="1"/>
    <col min="5124" max="5124" width="19.140625" style="49" customWidth="1"/>
    <col min="5125" max="5126" width="17.42578125" style="49" customWidth="1"/>
    <col min="5127" max="5127" width="16.140625" style="49" customWidth="1"/>
    <col min="5128" max="5128" width="20" style="49" customWidth="1"/>
    <col min="5129" max="5129" width="17" style="49" customWidth="1"/>
    <col min="5130" max="5130" width="18.85546875" style="49" customWidth="1"/>
    <col min="5131" max="5132" width="16.140625" style="49" customWidth="1"/>
    <col min="5133" max="5133" width="14.85546875" style="49" customWidth="1"/>
    <col min="5134" max="5134" width="18.42578125" style="49" customWidth="1"/>
    <col min="5135" max="5135" width="11.28515625" style="49" customWidth="1"/>
    <col min="5136" max="5136" width="11" style="49" customWidth="1"/>
    <col min="5137" max="5137" width="11.85546875" style="49" customWidth="1"/>
    <col min="5138" max="5376" width="9.140625" style="49"/>
    <col min="5377" max="5377" width="4.42578125" style="49" customWidth="1"/>
    <col min="5378" max="5378" width="30.140625" style="49" customWidth="1"/>
    <col min="5379" max="5379" width="25.28515625" style="49" customWidth="1"/>
    <col min="5380" max="5380" width="19.140625" style="49" customWidth="1"/>
    <col min="5381" max="5382" width="17.42578125" style="49" customWidth="1"/>
    <col min="5383" max="5383" width="16.140625" style="49" customWidth="1"/>
    <col min="5384" max="5384" width="20" style="49" customWidth="1"/>
    <col min="5385" max="5385" width="17" style="49" customWidth="1"/>
    <col min="5386" max="5386" width="18.85546875" style="49" customWidth="1"/>
    <col min="5387" max="5388" width="16.140625" style="49" customWidth="1"/>
    <col min="5389" max="5389" width="14.85546875" style="49" customWidth="1"/>
    <col min="5390" max="5390" width="18.42578125" style="49" customWidth="1"/>
    <col min="5391" max="5391" width="11.28515625" style="49" customWidth="1"/>
    <col min="5392" max="5392" width="11" style="49" customWidth="1"/>
    <col min="5393" max="5393" width="11.85546875" style="49" customWidth="1"/>
    <col min="5394" max="5632" width="9.140625" style="49"/>
    <col min="5633" max="5633" width="4.42578125" style="49" customWidth="1"/>
    <col min="5634" max="5634" width="30.140625" style="49" customWidth="1"/>
    <col min="5635" max="5635" width="25.28515625" style="49" customWidth="1"/>
    <col min="5636" max="5636" width="19.140625" style="49" customWidth="1"/>
    <col min="5637" max="5638" width="17.42578125" style="49" customWidth="1"/>
    <col min="5639" max="5639" width="16.140625" style="49" customWidth="1"/>
    <col min="5640" max="5640" width="20" style="49" customWidth="1"/>
    <col min="5641" max="5641" width="17" style="49" customWidth="1"/>
    <col min="5642" max="5642" width="18.85546875" style="49" customWidth="1"/>
    <col min="5643" max="5644" width="16.140625" style="49" customWidth="1"/>
    <col min="5645" max="5645" width="14.85546875" style="49" customWidth="1"/>
    <col min="5646" max="5646" width="18.42578125" style="49" customWidth="1"/>
    <col min="5647" max="5647" width="11.28515625" style="49" customWidth="1"/>
    <col min="5648" max="5648" width="11" style="49" customWidth="1"/>
    <col min="5649" max="5649" width="11.85546875" style="49" customWidth="1"/>
    <col min="5650" max="5888" width="9.140625" style="49"/>
    <col min="5889" max="5889" width="4.42578125" style="49" customWidth="1"/>
    <col min="5890" max="5890" width="30.140625" style="49" customWidth="1"/>
    <col min="5891" max="5891" width="25.28515625" style="49" customWidth="1"/>
    <col min="5892" max="5892" width="19.140625" style="49" customWidth="1"/>
    <col min="5893" max="5894" width="17.42578125" style="49" customWidth="1"/>
    <col min="5895" max="5895" width="16.140625" style="49" customWidth="1"/>
    <col min="5896" max="5896" width="20" style="49" customWidth="1"/>
    <col min="5897" max="5897" width="17" style="49" customWidth="1"/>
    <col min="5898" max="5898" width="18.85546875" style="49" customWidth="1"/>
    <col min="5899" max="5900" width="16.140625" style="49" customWidth="1"/>
    <col min="5901" max="5901" width="14.85546875" style="49" customWidth="1"/>
    <col min="5902" max="5902" width="18.42578125" style="49" customWidth="1"/>
    <col min="5903" max="5903" width="11.28515625" style="49" customWidth="1"/>
    <col min="5904" max="5904" width="11" style="49" customWidth="1"/>
    <col min="5905" max="5905" width="11.85546875" style="49" customWidth="1"/>
    <col min="5906" max="6144" width="9.140625" style="49"/>
    <col min="6145" max="6145" width="4.42578125" style="49" customWidth="1"/>
    <col min="6146" max="6146" width="30.140625" style="49" customWidth="1"/>
    <col min="6147" max="6147" width="25.28515625" style="49" customWidth="1"/>
    <col min="6148" max="6148" width="19.140625" style="49" customWidth="1"/>
    <col min="6149" max="6150" width="17.42578125" style="49" customWidth="1"/>
    <col min="6151" max="6151" width="16.140625" style="49" customWidth="1"/>
    <col min="6152" max="6152" width="20" style="49" customWidth="1"/>
    <col min="6153" max="6153" width="17" style="49" customWidth="1"/>
    <col min="6154" max="6154" width="18.85546875" style="49" customWidth="1"/>
    <col min="6155" max="6156" width="16.140625" style="49" customWidth="1"/>
    <col min="6157" max="6157" width="14.85546875" style="49" customWidth="1"/>
    <col min="6158" max="6158" width="18.42578125" style="49" customWidth="1"/>
    <col min="6159" max="6159" width="11.28515625" style="49" customWidth="1"/>
    <col min="6160" max="6160" width="11" style="49" customWidth="1"/>
    <col min="6161" max="6161" width="11.85546875" style="49" customWidth="1"/>
    <col min="6162" max="6400" width="9.140625" style="49"/>
    <col min="6401" max="6401" width="4.42578125" style="49" customWidth="1"/>
    <col min="6402" max="6402" width="30.140625" style="49" customWidth="1"/>
    <col min="6403" max="6403" width="25.28515625" style="49" customWidth="1"/>
    <col min="6404" max="6404" width="19.140625" style="49" customWidth="1"/>
    <col min="6405" max="6406" width="17.42578125" style="49" customWidth="1"/>
    <col min="6407" max="6407" width="16.140625" style="49" customWidth="1"/>
    <col min="6408" max="6408" width="20" style="49" customWidth="1"/>
    <col min="6409" max="6409" width="17" style="49" customWidth="1"/>
    <col min="6410" max="6410" width="18.85546875" style="49" customWidth="1"/>
    <col min="6411" max="6412" width="16.140625" style="49" customWidth="1"/>
    <col min="6413" max="6413" width="14.85546875" style="49" customWidth="1"/>
    <col min="6414" max="6414" width="18.42578125" style="49" customWidth="1"/>
    <col min="6415" max="6415" width="11.28515625" style="49" customWidth="1"/>
    <col min="6416" max="6416" width="11" style="49" customWidth="1"/>
    <col min="6417" max="6417" width="11.85546875" style="49" customWidth="1"/>
    <col min="6418" max="6656" width="9.140625" style="49"/>
    <col min="6657" max="6657" width="4.42578125" style="49" customWidth="1"/>
    <col min="6658" max="6658" width="30.140625" style="49" customWidth="1"/>
    <col min="6659" max="6659" width="25.28515625" style="49" customWidth="1"/>
    <col min="6660" max="6660" width="19.140625" style="49" customWidth="1"/>
    <col min="6661" max="6662" width="17.42578125" style="49" customWidth="1"/>
    <col min="6663" max="6663" width="16.140625" style="49" customWidth="1"/>
    <col min="6664" max="6664" width="20" style="49" customWidth="1"/>
    <col min="6665" max="6665" width="17" style="49" customWidth="1"/>
    <col min="6666" max="6666" width="18.85546875" style="49" customWidth="1"/>
    <col min="6667" max="6668" width="16.140625" style="49" customWidth="1"/>
    <col min="6669" max="6669" width="14.85546875" style="49" customWidth="1"/>
    <col min="6670" max="6670" width="18.42578125" style="49" customWidth="1"/>
    <col min="6671" max="6671" width="11.28515625" style="49" customWidth="1"/>
    <col min="6672" max="6672" width="11" style="49" customWidth="1"/>
    <col min="6673" max="6673" width="11.85546875" style="49" customWidth="1"/>
    <col min="6674" max="6912" width="9.140625" style="49"/>
    <col min="6913" max="6913" width="4.42578125" style="49" customWidth="1"/>
    <col min="6914" max="6914" width="30.140625" style="49" customWidth="1"/>
    <col min="6915" max="6915" width="25.28515625" style="49" customWidth="1"/>
    <col min="6916" max="6916" width="19.140625" style="49" customWidth="1"/>
    <col min="6917" max="6918" width="17.42578125" style="49" customWidth="1"/>
    <col min="6919" max="6919" width="16.140625" style="49" customWidth="1"/>
    <col min="6920" max="6920" width="20" style="49" customWidth="1"/>
    <col min="6921" max="6921" width="17" style="49" customWidth="1"/>
    <col min="6922" max="6922" width="18.85546875" style="49" customWidth="1"/>
    <col min="6923" max="6924" width="16.140625" style="49" customWidth="1"/>
    <col min="6925" max="6925" width="14.85546875" style="49" customWidth="1"/>
    <col min="6926" max="6926" width="18.42578125" style="49" customWidth="1"/>
    <col min="6927" max="6927" width="11.28515625" style="49" customWidth="1"/>
    <col min="6928" max="6928" width="11" style="49" customWidth="1"/>
    <col min="6929" max="6929" width="11.85546875" style="49" customWidth="1"/>
    <col min="6930" max="7168" width="9.140625" style="49"/>
    <col min="7169" max="7169" width="4.42578125" style="49" customWidth="1"/>
    <col min="7170" max="7170" width="30.140625" style="49" customWidth="1"/>
    <col min="7171" max="7171" width="25.28515625" style="49" customWidth="1"/>
    <col min="7172" max="7172" width="19.140625" style="49" customWidth="1"/>
    <col min="7173" max="7174" width="17.42578125" style="49" customWidth="1"/>
    <col min="7175" max="7175" width="16.140625" style="49" customWidth="1"/>
    <col min="7176" max="7176" width="20" style="49" customWidth="1"/>
    <col min="7177" max="7177" width="17" style="49" customWidth="1"/>
    <col min="7178" max="7178" width="18.85546875" style="49" customWidth="1"/>
    <col min="7179" max="7180" width="16.140625" style="49" customWidth="1"/>
    <col min="7181" max="7181" width="14.85546875" style="49" customWidth="1"/>
    <col min="7182" max="7182" width="18.42578125" style="49" customWidth="1"/>
    <col min="7183" max="7183" width="11.28515625" style="49" customWidth="1"/>
    <col min="7184" max="7184" width="11" style="49" customWidth="1"/>
    <col min="7185" max="7185" width="11.85546875" style="49" customWidth="1"/>
    <col min="7186" max="7424" width="9.140625" style="49"/>
    <col min="7425" max="7425" width="4.42578125" style="49" customWidth="1"/>
    <col min="7426" max="7426" width="30.140625" style="49" customWidth="1"/>
    <col min="7427" max="7427" width="25.28515625" style="49" customWidth="1"/>
    <col min="7428" max="7428" width="19.140625" style="49" customWidth="1"/>
    <col min="7429" max="7430" width="17.42578125" style="49" customWidth="1"/>
    <col min="7431" max="7431" width="16.140625" style="49" customWidth="1"/>
    <col min="7432" max="7432" width="20" style="49" customWidth="1"/>
    <col min="7433" max="7433" width="17" style="49" customWidth="1"/>
    <col min="7434" max="7434" width="18.85546875" style="49" customWidth="1"/>
    <col min="7435" max="7436" width="16.140625" style="49" customWidth="1"/>
    <col min="7437" max="7437" width="14.85546875" style="49" customWidth="1"/>
    <col min="7438" max="7438" width="18.42578125" style="49" customWidth="1"/>
    <col min="7439" max="7439" width="11.28515625" style="49" customWidth="1"/>
    <col min="7440" max="7440" width="11" style="49" customWidth="1"/>
    <col min="7441" max="7441" width="11.85546875" style="49" customWidth="1"/>
    <col min="7442" max="7680" width="9.140625" style="49"/>
    <col min="7681" max="7681" width="4.42578125" style="49" customWidth="1"/>
    <col min="7682" max="7682" width="30.140625" style="49" customWidth="1"/>
    <col min="7683" max="7683" width="25.28515625" style="49" customWidth="1"/>
    <col min="7684" max="7684" width="19.140625" style="49" customWidth="1"/>
    <col min="7685" max="7686" width="17.42578125" style="49" customWidth="1"/>
    <col min="7687" max="7687" width="16.140625" style="49" customWidth="1"/>
    <col min="7688" max="7688" width="20" style="49" customWidth="1"/>
    <col min="7689" max="7689" width="17" style="49" customWidth="1"/>
    <col min="7690" max="7690" width="18.85546875" style="49" customWidth="1"/>
    <col min="7691" max="7692" width="16.140625" style="49" customWidth="1"/>
    <col min="7693" max="7693" width="14.85546875" style="49" customWidth="1"/>
    <col min="7694" max="7694" width="18.42578125" style="49" customWidth="1"/>
    <col min="7695" max="7695" width="11.28515625" style="49" customWidth="1"/>
    <col min="7696" max="7696" width="11" style="49" customWidth="1"/>
    <col min="7697" max="7697" width="11.85546875" style="49" customWidth="1"/>
    <col min="7698" max="7936" width="9.140625" style="49"/>
    <col min="7937" max="7937" width="4.42578125" style="49" customWidth="1"/>
    <col min="7938" max="7938" width="30.140625" style="49" customWidth="1"/>
    <col min="7939" max="7939" width="25.28515625" style="49" customWidth="1"/>
    <col min="7940" max="7940" width="19.140625" style="49" customWidth="1"/>
    <col min="7941" max="7942" width="17.42578125" style="49" customWidth="1"/>
    <col min="7943" max="7943" width="16.140625" style="49" customWidth="1"/>
    <col min="7944" max="7944" width="20" style="49" customWidth="1"/>
    <col min="7945" max="7945" width="17" style="49" customWidth="1"/>
    <col min="7946" max="7946" width="18.85546875" style="49" customWidth="1"/>
    <col min="7947" max="7948" width="16.140625" style="49" customWidth="1"/>
    <col min="7949" max="7949" width="14.85546875" style="49" customWidth="1"/>
    <col min="7950" max="7950" width="18.42578125" style="49" customWidth="1"/>
    <col min="7951" max="7951" width="11.28515625" style="49" customWidth="1"/>
    <col min="7952" max="7952" width="11" style="49" customWidth="1"/>
    <col min="7953" max="7953" width="11.85546875" style="49" customWidth="1"/>
    <col min="7954" max="8192" width="9.140625" style="49"/>
    <col min="8193" max="8193" width="4.42578125" style="49" customWidth="1"/>
    <col min="8194" max="8194" width="30.140625" style="49" customWidth="1"/>
    <col min="8195" max="8195" width="25.28515625" style="49" customWidth="1"/>
    <col min="8196" max="8196" width="19.140625" style="49" customWidth="1"/>
    <col min="8197" max="8198" width="17.42578125" style="49" customWidth="1"/>
    <col min="8199" max="8199" width="16.140625" style="49" customWidth="1"/>
    <col min="8200" max="8200" width="20" style="49" customWidth="1"/>
    <col min="8201" max="8201" width="17" style="49" customWidth="1"/>
    <col min="8202" max="8202" width="18.85546875" style="49" customWidth="1"/>
    <col min="8203" max="8204" width="16.140625" style="49" customWidth="1"/>
    <col min="8205" max="8205" width="14.85546875" style="49" customWidth="1"/>
    <col min="8206" max="8206" width="18.42578125" style="49" customWidth="1"/>
    <col min="8207" max="8207" width="11.28515625" style="49" customWidth="1"/>
    <col min="8208" max="8208" width="11" style="49" customWidth="1"/>
    <col min="8209" max="8209" width="11.85546875" style="49" customWidth="1"/>
    <col min="8210" max="8448" width="9.140625" style="49"/>
    <col min="8449" max="8449" width="4.42578125" style="49" customWidth="1"/>
    <col min="8450" max="8450" width="30.140625" style="49" customWidth="1"/>
    <col min="8451" max="8451" width="25.28515625" style="49" customWidth="1"/>
    <col min="8452" max="8452" width="19.140625" style="49" customWidth="1"/>
    <col min="8453" max="8454" width="17.42578125" style="49" customWidth="1"/>
    <col min="8455" max="8455" width="16.140625" style="49" customWidth="1"/>
    <col min="8456" max="8456" width="20" style="49" customWidth="1"/>
    <col min="8457" max="8457" width="17" style="49" customWidth="1"/>
    <col min="8458" max="8458" width="18.85546875" style="49" customWidth="1"/>
    <col min="8459" max="8460" width="16.140625" style="49" customWidth="1"/>
    <col min="8461" max="8461" width="14.85546875" style="49" customWidth="1"/>
    <col min="8462" max="8462" width="18.42578125" style="49" customWidth="1"/>
    <col min="8463" max="8463" width="11.28515625" style="49" customWidth="1"/>
    <col min="8464" max="8464" width="11" style="49" customWidth="1"/>
    <col min="8465" max="8465" width="11.85546875" style="49" customWidth="1"/>
    <col min="8466" max="8704" width="9.140625" style="49"/>
    <col min="8705" max="8705" width="4.42578125" style="49" customWidth="1"/>
    <col min="8706" max="8706" width="30.140625" style="49" customWidth="1"/>
    <col min="8707" max="8707" width="25.28515625" style="49" customWidth="1"/>
    <col min="8708" max="8708" width="19.140625" style="49" customWidth="1"/>
    <col min="8709" max="8710" width="17.42578125" style="49" customWidth="1"/>
    <col min="8711" max="8711" width="16.140625" style="49" customWidth="1"/>
    <col min="8712" max="8712" width="20" style="49" customWidth="1"/>
    <col min="8713" max="8713" width="17" style="49" customWidth="1"/>
    <col min="8714" max="8714" width="18.85546875" style="49" customWidth="1"/>
    <col min="8715" max="8716" width="16.140625" style="49" customWidth="1"/>
    <col min="8717" max="8717" width="14.85546875" style="49" customWidth="1"/>
    <col min="8718" max="8718" width="18.42578125" style="49" customWidth="1"/>
    <col min="8719" max="8719" width="11.28515625" style="49" customWidth="1"/>
    <col min="8720" max="8720" width="11" style="49" customWidth="1"/>
    <col min="8721" max="8721" width="11.85546875" style="49" customWidth="1"/>
    <col min="8722" max="8960" width="9.140625" style="49"/>
    <col min="8961" max="8961" width="4.42578125" style="49" customWidth="1"/>
    <col min="8962" max="8962" width="30.140625" style="49" customWidth="1"/>
    <col min="8963" max="8963" width="25.28515625" style="49" customWidth="1"/>
    <col min="8964" max="8964" width="19.140625" style="49" customWidth="1"/>
    <col min="8965" max="8966" width="17.42578125" style="49" customWidth="1"/>
    <col min="8967" max="8967" width="16.140625" style="49" customWidth="1"/>
    <col min="8968" max="8968" width="20" style="49" customWidth="1"/>
    <col min="8969" max="8969" width="17" style="49" customWidth="1"/>
    <col min="8970" max="8970" width="18.85546875" style="49" customWidth="1"/>
    <col min="8971" max="8972" width="16.140625" style="49" customWidth="1"/>
    <col min="8973" max="8973" width="14.85546875" style="49" customWidth="1"/>
    <col min="8974" max="8974" width="18.42578125" style="49" customWidth="1"/>
    <col min="8975" max="8975" width="11.28515625" style="49" customWidth="1"/>
    <col min="8976" max="8976" width="11" style="49" customWidth="1"/>
    <col min="8977" max="8977" width="11.85546875" style="49" customWidth="1"/>
    <col min="8978" max="9216" width="9.140625" style="49"/>
    <col min="9217" max="9217" width="4.42578125" style="49" customWidth="1"/>
    <col min="9218" max="9218" width="30.140625" style="49" customWidth="1"/>
    <col min="9219" max="9219" width="25.28515625" style="49" customWidth="1"/>
    <col min="9220" max="9220" width="19.140625" style="49" customWidth="1"/>
    <col min="9221" max="9222" width="17.42578125" style="49" customWidth="1"/>
    <col min="9223" max="9223" width="16.140625" style="49" customWidth="1"/>
    <col min="9224" max="9224" width="20" style="49" customWidth="1"/>
    <col min="9225" max="9225" width="17" style="49" customWidth="1"/>
    <col min="9226" max="9226" width="18.85546875" style="49" customWidth="1"/>
    <col min="9227" max="9228" width="16.140625" style="49" customWidth="1"/>
    <col min="9229" max="9229" width="14.85546875" style="49" customWidth="1"/>
    <col min="9230" max="9230" width="18.42578125" style="49" customWidth="1"/>
    <col min="9231" max="9231" width="11.28515625" style="49" customWidth="1"/>
    <col min="9232" max="9232" width="11" style="49" customWidth="1"/>
    <col min="9233" max="9233" width="11.85546875" style="49" customWidth="1"/>
    <col min="9234" max="9472" width="9.140625" style="49"/>
    <col min="9473" max="9473" width="4.42578125" style="49" customWidth="1"/>
    <col min="9474" max="9474" width="30.140625" style="49" customWidth="1"/>
    <col min="9475" max="9475" width="25.28515625" style="49" customWidth="1"/>
    <col min="9476" max="9476" width="19.140625" style="49" customWidth="1"/>
    <col min="9477" max="9478" width="17.42578125" style="49" customWidth="1"/>
    <col min="9479" max="9479" width="16.140625" style="49" customWidth="1"/>
    <col min="9480" max="9480" width="20" style="49" customWidth="1"/>
    <col min="9481" max="9481" width="17" style="49" customWidth="1"/>
    <col min="9482" max="9482" width="18.85546875" style="49" customWidth="1"/>
    <col min="9483" max="9484" width="16.140625" style="49" customWidth="1"/>
    <col min="9485" max="9485" width="14.85546875" style="49" customWidth="1"/>
    <col min="9486" max="9486" width="18.42578125" style="49" customWidth="1"/>
    <col min="9487" max="9487" width="11.28515625" style="49" customWidth="1"/>
    <col min="9488" max="9488" width="11" style="49" customWidth="1"/>
    <col min="9489" max="9489" width="11.85546875" style="49" customWidth="1"/>
    <col min="9490" max="9728" width="9.140625" style="49"/>
    <col min="9729" max="9729" width="4.42578125" style="49" customWidth="1"/>
    <col min="9730" max="9730" width="30.140625" style="49" customWidth="1"/>
    <col min="9731" max="9731" width="25.28515625" style="49" customWidth="1"/>
    <col min="9732" max="9732" width="19.140625" style="49" customWidth="1"/>
    <col min="9733" max="9734" width="17.42578125" style="49" customWidth="1"/>
    <col min="9735" max="9735" width="16.140625" style="49" customWidth="1"/>
    <col min="9736" max="9736" width="20" style="49" customWidth="1"/>
    <col min="9737" max="9737" width="17" style="49" customWidth="1"/>
    <col min="9738" max="9738" width="18.85546875" style="49" customWidth="1"/>
    <col min="9739" max="9740" width="16.140625" style="49" customWidth="1"/>
    <col min="9741" max="9741" width="14.85546875" style="49" customWidth="1"/>
    <col min="9742" max="9742" width="18.42578125" style="49" customWidth="1"/>
    <col min="9743" max="9743" width="11.28515625" style="49" customWidth="1"/>
    <col min="9744" max="9744" width="11" style="49" customWidth="1"/>
    <col min="9745" max="9745" width="11.85546875" style="49" customWidth="1"/>
    <col min="9746" max="9984" width="9.140625" style="49"/>
    <col min="9985" max="9985" width="4.42578125" style="49" customWidth="1"/>
    <col min="9986" max="9986" width="30.140625" style="49" customWidth="1"/>
    <col min="9987" max="9987" width="25.28515625" style="49" customWidth="1"/>
    <col min="9988" max="9988" width="19.140625" style="49" customWidth="1"/>
    <col min="9989" max="9990" width="17.42578125" style="49" customWidth="1"/>
    <col min="9991" max="9991" width="16.140625" style="49" customWidth="1"/>
    <col min="9992" max="9992" width="20" style="49" customWidth="1"/>
    <col min="9993" max="9993" width="17" style="49" customWidth="1"/>
    <col min="9994" max="9994" width="18.85546875" style="49" customWidth="1"/>
    <col min="9995" max="9996" width="16.140625" style="49" customWidth="1"/>
    <col min="9997" max="9997" width="14.85546875" style="49" customWidth="1"/>
    <col min="9998" max="9998" width="18.42578125" style="49" customWidth="1"/>
    <col min="9999" max="9999" width="11.28515625" style="49" customWidth="1"/>
    <col min="10000" max="10000" width="11" style="49" customWidth="1"/>
    <col min="10001" max="10001" width="11.85546875" style="49" customWidth="1"/>
    <col min="10002" max="10240" width="9.140625" style="49"/>
    <col min="10241" max="10241" width="4.42578125" style="49" customWidth="1"/>
    <col min="10242" max="10242" width="30.140625" style="49" customWidth="1"/>
    <col min="10243" max="10243" width="25.28515625" style="49" customWidth="1"/>
    <col min="10244" max="10244" width="19.140625" style="49" customWidth="1"/>
    <col min="10245" max="10246" width="17.42578125" style="49" customWidth="1"/>
    <col min="10247" max="10247" width="16.140625" style="49" customWidth="1"/>
    <col min="10248" max="10248" width="20" style="49" customWidth="1"/>
    <col min="10249" max="10249" width="17" style="49" customWidth="1"/>
    <col min="10250" max="10250" width="18.85546875" style="49" customWidth="1"/>
    <col min="10251" max="10252" width="16.140625" style="49" customWidth="1"/>
    <col min="10253" max="10253" width="14.85546875" style="49" customWidth="1"/>
    <col min="10254" max="10254" width="18.42578125" style="49" customWidth="1"/>
    <col min="10255" max="10255" width="11.28515625" style="49" customWidth="1"/>
    <col min="10256" max="10256" width="11" style="49" customWidth="1"/>
    <col min="10257" max="10257" width="11.85546875" style="49" customWidth="1"/>
    <col min="10258" max="10496" width="9.140625" style="49"/>
    <col min="10497" max="10497" width="4.42578125" style="49" customWidth="1"/>
    <col min="10498" max="10498" width="30.140625" style="49" customWidth="1"/>
    <col min="10499" max="10499" width="25.28515625" style="49" customWidth="1"/>
    <col min="10500" max="10500" width="19.140625" style="49" customWidth="1"/>
    <col min="10501" max="10502" width="17.42578125" style="49" customWidth="1"/>
    <col min="10503" max="10503" width="16.140625" style="49" customWidth="1"/>
    <col min="10504" max="10504" width="20" style="49" customWidth="1"/>
    <col min="10505" max="10505" width="17" style="49" customWidth="1"/>
    <col min="10506" max="10506" width="18.85546875" style="49" customWidth="1"/>
    <col min="10507" max="10508" width="16.140625" style="49" customWidth="1"/>
    <col min="10509" max="10509" width="14.85546875" style="49" customWidth="1"/>
    <col min="10510" max="10510" width="18.42578125" style="49" customWidth="1"/>
    <col min="10511" max="10511" width="11.28515625" style="49" customWidth="1"/>
    <col min="10512" max="10512" width="11" style="49" customWidth="1"/>
    <col min="10513" max="10513" width="11.85546875" style="49" customWidth="1"/>
    <col min="10514" max="10752" width="9.140625" style="49"/>
    <col min="10753" max="10753" width="4.42578125" style="49" customWidth="1"/>
    <col min="10754" max="10754" width="30.140625" style="49" customWidth="1"/>
    <col min="10755" max="10755" width="25.28515625" style="49" customWidth="1"/>
    <col min="10756" max="10756" width="19.140625" style="49" customWidth="1"/>
    <col min="10757" max="10758" width="17.42578125" style="49" customWidth="1"/>
    <col min="10759" max="10759" width="16.140625" style="49" customWidth="1"/>
    <col min="10760" max="10760" width="20" style="49" customWidth="1"/>
    <col min="10761" max="10761" width="17" style="49" customWidth="1"/>
    <col min="10762" max="10762" width="18.85546875" style="49" customWidth="1"/>
    <col min="10763" max="10764" width="16.140625" style="49" customWidth="1"/>
    <col min="10765" max="10765" width="14.85546875" style="49" customWidth="1"/>
    <col min="10766" max="10766" width="18.42578125" style="49" customWidth="1"/>
    <col min="10767" max="10767" width="11.28515625" style="49" customWidth="1"/>
    <col min="10768" max="10768" width="11" style="49" customWidth="1"/>
    <col min="10769" max="10769" width="11.85546875" style="49" customWidth="1"/>
    <col min="10770" max="11008" width="9.140625" style="49"/>
    <col min="11009" max="11009" width="4.42578125" style="49" customWidth="1"/>
    <col min="11010" max="11010" width="30.140625" style="49" customWidth="1"/>
    <col min="11011" max="11011" width="25.28515625" style="49" customWidth="1"/>
    <col min="11012" max="11012" width="19.140625" style="49" customWidth="1"/>
    <col min="11013" max="11014" width="17.42578125" style="49" customWidth="1"/>
    <col min="11015" max="11015" width="16.140625" style="49" customWidth="1"/>
    <col min="11016" max="11016" width="20" style="49" customWidth="1"/>
    <col min="11017" max="11017" width="17" style="49" customWidth="1"/>
    <col min="11018" max="11018" width="18.85546875" style="49" customWidth="1"/>
    <col min="11019" max="11020" width="16.140625" style="49" customWidth="1"/>
    <col min="11021" max="11021" width="14.85546875" style="49" customWidth="1"/>
    <col min="11022" max="11022" width="18.42578125" style="49" customWidth="1"/>
    <col min="11023" max="11023" width="11.28515625" style="49" customWidth="1"/>
    <col min="11024" max="11024" width="11" style="49" customWidth="1"/>
    <col min="11025" max="11025" width="11.85546875" style="49" customWidth="1"/>
    <col min="11026" max="11264" width="9.140625" style="49"/>
    <col min="11265" max="11265" width="4.42578125" style="49" customWidth="1"/>
    <col min="11266" max="11266" width="30.140625" style="49" customWidth="1"/>
    <col min="11267" max="11267" width="25.28515625" style="49" customWidth="1"/>
    <col min="11268" max="11268" width="19.140625" style="49" customWidth="1"/>
    <col min="11269" max="11270" width="17.42578125" style="49" customWidth="1"/>
    <col min="11271" max="11271" width="16.140625" style="49" customWidth="1"/>
    <col min="11272" max="11272" width="20" style="49" customWidth="1"/>
    <col min="11273" max="11273" width="17" style="49" customWidth="1"/>
    <col min="11274" max="11274" width="18.85546875" style="49" customWidth="1"/>
    <col min="11275" max="11276" width="16.140625" style="49" customWidth="1"/>
    <col min="11277" max="11277" width="14.85546875" style="49" customWidth="1"/>
    <col min="11278" max="11278" width="18.42578125" style="49" customWidth="1"/>
    <col min="11279" max="11279" width="11.28515625" style="49" customWidth="1"/>
    <col min="11280" max="11280" width="11" style="49" customWidth="1"/>
    <col min="11281" max="11281" width="11.85546875" style="49" customWidth="1"/>
    <col min="11282" max="11520" width="9.140625" style="49"/>
    <col min="11521" max="11521" width="4.42578125" style="49" customWidth="1"/>
    <col min="11522" max="11522" width="30.140625" style="49" customWidth="1"/>
    <col min="11523" max="11523" width="25.28515625" style="49" customWidth="1"/>
    <col min="11524" max="11524" width="19.140625" style="49" customWidth="1"/>
    <col min="11525" max="11526" width="17.42578125" style="49" customWidth="1"/>
    <col min="11527" max="11527" width="16.140625" style="49" customWidth="1"/>
    <col min="11528" max="11528" width="20" style="49" customWidth="1"/>
    <col min="11529" max="11529" width="17" style="49" customWidth="1"/>
    <col min="11530" max="11530" width="18.85546875" style="49" customWidth="1"/>
    <col min="11531" max="11532" width="16.140625" style="49" customWidth="1"/>
    <col min="11533" max="11533" width="14.85546875" style="49" customWidth="1"/>
    <col min="11534" max="11534" width="18.42578125" style="49" customWidth="1"/>
    <col min="11535" max="11535" width="11.28515625" style="49" customWidth="1"/>
    <col min="11536" max="11536" width="11" style="49" customWidth="1"/>
    <col min="11537" max="11537" width="11.85546875" style="49" customWidth="1"/>
    <col min="11538" max="11776" width="9.140625" style="49"/>
    <col min="11777" max="11777" width="4.42578125" style="49" customWidth="1"/>
    <col min="11778" max="11778" width="30.140625" style="49" customWidth="1"/>
    <col min="11779" max="11779" width="25.28515625" style="49" customWidth="1"/>
    <col min="11780" max="11780" width="19.140625" style="49" customWidth="1"/>
    <col min="11781" max="11782" width="17.42578125" style="49" customWidth="1"/>
    <col min="11783" max="11783" width="16.140625" style="49" customWidth="1"/>
    <col min="11784" max="11784" width="20" style="49" customWidth="1"/>
    <col min="11785" max="11785" width="17" style="49" customWidth="1"/>
    <col min="11786" max="11786" width="18.85546875" style="49" customWidth="1"/>
    <col min="11787" max="11788" width="16.140625" style="49" customWidth="1"/>
    <col min="11789" max="11789" width="14.85546875" style="49" customWidth="1"/>
    <col min="11790" max="11790" width="18.42578125" style="49" customWidth="1"/>
    <col min="11791" max="11791" width="11.28515625" style="49" customWidth="1"/>
    <col min="11792" max="11792" width="11" style="49" customWidth="1"/>
    <col min="11793" max="11793" width="11.85546875" style="49" customWidth="1"/>
    <col min="11794" max="12032" width="9.140625" style="49"/>
    <col min="12033" max="12033" width="4.42578125" style="49" customWidth="1"/>
    <col min="12034" max="12034" width="30.140625" style="49" customWidth="1"/>
    <col min="12035" max="12035" width="25.28515625" style="49" customWidth="1"/>
    <col min="12036" max="12036" width="19.140625" style="49" customWidth="1"/>
    <col min="12037" max="12038" width="17.42578125" style="49" customWidth="1"/>
    <col min="12039" max="12039" width="16.140625" style="49" customWidth="1"/>
    <col min="12040" max="12040" width="20" style="49" customWidth="1"/>
    <col min="12041" max="12041" width="17" style="49" customWidth="1"/>
    <col min="12042" max="12042" width="18.85546875" style="49" customWidth="1"/>
    <col min="12043" max="12044" width="16.140625" style="49" customWidth="1"/>
    <col min="12045" max="12045" width="14.85546875" style="49" customWidth="1"/>
    <col min="12046" max="12046" width="18.42578125" style="49" customWidth="1"/>
    <col min="12047" max="12047" width="11.28515625" style="49" customWidth="1"/>
    <col min="12048" max="12048" width="11" style="49" customWidth="1"/>
    <col min="12049" max="12049" width="11.85546875" style="49" customWidth="1"/>
    <col min="12050" max="12288" width="9.140625" style="49"/>
    <col min="12289" max="12289" width="4.42578125" style="49" customWidth="1"/>
    <col min="12290" max="12290" width="30.140625" style="49" customWidth="1"/>
    <col min="12291" max="12291" width="25.28515625" style="49" customWidth="1"/>
    <col min="12292" max="12292" width="19.140625" style="49" customWidth="1"/>
    <col min="12293" max="12294" width="17.42578125" style="49" customWidth="1"/>
    <col min="12295" max="12295" width="16.140625" style="49" customWidth="1"/>
    <col min="12296" max="12296" width="20" style="49" customWidth="1"/>
    <col min="12297" max="12297" width="17" style="49" customWidth="1"/>
    <col min="12298" max="12298" width="18.85546875" style="49" customWidth="1"/>
    <col min="12299" max="12300" width="16.140625" style="49" customWidth="1"/>
    <col min="12301" max="12301" width="14.85546875" style="49" customWidth="1"/>
    <col min="12302" max="12302" width="18.42578125" style="49" customWidth="1"/>
    <col min="12303" max="12303" width="11.28515625" style="49" customWidth="1"/>
    <col min="12304" max="12304" width="11" style="49" customWidth="1"/>
    <col min="12305" max="12305" width="11.85546875" style="49" customWidth="1"/>
    <col min="12306" max="12544" width="9.140625" style="49"/>
    <col min="12545" max="12545" width="4.42578125" style="49" customWidth="1"/>
    <col min="12546" max="12546" width="30.140625" style="49" customWidth="1"/>
    <col min="12547" max="12547" width="25.28515625" style="49" customWidth="1"/>
    <col min="12548" max="12548" width="19.140625" style="49" customWidth="1"/>
    <col min="12549" max="12550" width="17.42578125" style="49" customWidth="1"/>
    <col min="12551" max="12551" width="16.140625" style="49" customWidth="1"/>
    <col min="12552" max="12552" width="20" style="49" customWidth="1"/>
    <col min="12553" max="12553" width="17" style="49" customWidth="1"/>
    <col min="12554" max="12554" width="18.85546875" style="49" customWidth="1"/>
    <col min="12555" max="12556" width="16.140625" style="49" customWidth="1"/>
    <col min="12557" max="12557" width="14.85546875" style="49" customWidth="1"/>
    <col min="12558" max="12558" width="18.42578125" style="49" customWidth="1"/>
    <col min="12559" max="12559" width="11.28515625" style="49" customWidth="1"/>
    <col min="12560" max="12560" width="11" style="49" customWidth="1"/>
    <col min="12561" max="12561" width="11.85546875" style="49" customWidth="1"/>
    <col min="12562" max="12800" width="9.140625" style="49"/>
    <col min="12801" max="12801" width="4.42578125" style="49" customWidth="1"/>
    <col min="12802" max="12802" width="30.140625" style="49" customWidth="1"/>
    <col min="12803" max="12803" width="25.28515625" style="49" customWidth="1"/>
    <col min="12804" max="12804" width="19.140625" style="49" customWidth="1"/>
    <col min="12805" max="12806" width="17.42578125" style="49" customWidth="1"/>
    <col min="12807" max="12807" width="16.140625" style="49" customWidth="1"/>
    <col min="12808" max="12808" width="20" style="49" customWidth="1"/>
    <col min="12809" max="12809" width="17" style="49" customWidth="1"/>
    <col min="12810" max="12810" width="18.85546875" style="49" customWidth="1"/>
    <col min="12811" max="12812" width="16.140625" style="49" customWidth="1"/>
    <col min="12813" max="12813" width="14.85546875" style="49" customWidth="1"/>
    <col min="12814" max="12814" width="18.42578125" style="49" customWidth="1"/>
    <col min="12815" max="12815" width="11.28515625" style="49" customWidth="1"/>
    <col min="12816" max="12816" width="11" style="49" customWidth="1"/>
    <col min="12817" max="12817" width="11.85546875" style="49" customWidth="1"/>
    <col min="12818" max="13056" width="9.140625" style="49"/>
    <col min="13057" max="13057" width="4.42578125" style="49" customWidth="1"/>
    <col min="13058" max="13058" width="30.140625" style="49" customWidth="1"/>
    <col min="13059" max="13059" width="25.28515625" style="49" customWidth="1"/>
    <col min="13060" max="13060" width="19.140625" style="49" customWidth="1"/>
    <col min="13061" max="13062" width="17.42578125" style="49" customWidth="1"/>
    <col min="13063" max="13063" width="16.140625" style="49" customWidth="1"/>
    <col min="13064" max="13064" width="20" style="49" customWidth="1"/>
    <col min="13065" max="13065" width="17" style="49" customWidth="1"/>
    <col min="13066" max="13066" width="18.85546875" style="49" customWidth="1"/>
    <col min="13067" max="13068" width="16.140625" style="49" customWidth="1"/>
    <col min="13069" max="13069" width="14.85546875" style="49" customWidth="1"/>
    <col min="13070" max="13070" width="18.42578125" style="49" customWidth="1"/>
    <col min="13071" max="13071" width="11.28515625" style="49" customWidth="1"/>
    <col min="13072" max="13072" width="11" style="49" customWidth="1"/>
    <col min="13073" max="13073" width="11.85546875" style="49" customWidth="1"/>
    <col min="13074" max="13312" width="9.140625" style="49"/>
    <col min="13313" max="13313" width="4.42578125" style="49" customWidth="1"/>
    <col min="13314" max="13314" width="30.140625" style="49" customWidth="1"/>
    <col min="13315" max="13315" width="25.28515625" style="49" customWidth="1"/>
    <col min="13316" max="13316" width="19.140625" style="49" customWidth="1"/>
    <col min="13317" max="13318" width="17.42578125" style="49" customWidth="1"/>
    <col min="13319" max="13319" width="16.140625" style="49" customWidth="1"/>
    <col min="13320" max="13320" width="20" style="49" customWidth="1"/>
    <col min="13321" max="13321" width="17" style="49" customWidth="1"/>
    <col min="13322" max="13322" width="18.85546875" style="49" customWidth="1"/>
    <col min="13323" max="13324" width="16.140625" style="49" customWidth="1"/>
    <col min="13325" max="13325" width="14.85546875" style="49" customWidth="1"/>
    <col min="13326" max="13326" width="18.42578125" style="49" customWidth="1"/>
    <col min="13327" max="13327" width="11.28515625" style="49" customWidth="1"/>
    <col min="13328" max="13328" width="11" style="49" customWidth="1"/>
    <col min="13329" max="13329" width="11.85546875" style="49" customWidth="1"/>
    <col min="13330" max="13568" width="9.140625" style="49"/>
    <col min="13569" max="13569" width="4.42578125" style="49" customWidth="1"/>
    <col min="13570" max="13570" width="30.140625" style="49" customWidth="1"/>
    <col min="13571" max="13571" width="25.28515625" style="49" customWidth="1"/>
    <col min="13572" max="13572" width="19.140625" style="49" customWidth="1"/>
    <col min="13573" max="13574" width="17.42578125" style="49" customWidth="1"/>
    <col min="13575" max="13575" width="16.140625" style="49" customWidth="1"/>
    <col min="13576" max="13576" width="20" style="49" customWidth="1"/>
    <col min="13577" max="13577" width="17" style="49" customWidth="1"/>
    <col min="13578" max="13578" width="18.85546875" style="49" customWidth="1"/>
    <col min="13579" max="13580" width="16.140625" style="49" customWidth="1"/>
    <col min="13581" max="13581" width="14.85546875" style="49" customWidth="1"/>
    <col min="13582" max="13582" width="18.42578125" style="49" customWidth="1"/>
    <col min="13583" max="13583" width="11.28515625" style="49" customWidth="1"/>
    <col min="13584" max="13584" width="11" style="49" customWidth="1"/>
    <col min="13585" max="13585" width="11.85546875" style="49" customWidth="1"/>
    <col min="13586" max="13824" width="9.140625" style="49"/>
    <col min="13825" max="13825" width="4.42578125" style="49" customWidth="1"/>
    <col min="13826" max="13826" width="30.140625" style="49" customWidth="1"/>
    <col min="13827" max="13827" width="25.28515625" style="49" customWidth="1"/>
    <col min="13828" max="13828" width="19.140625" style="49" customWidth="1"/>
    <col min="13829" max="13830" width="17.42578125" style="49" customWidth="1"/>
    <col min="13831" max="13831" width="16.140625" style="49" customWidth="1"/>
    <col min="13832" max="13832" width="20" style="49" customWidth="1"/>
    <col min="13833" max="13833" width="17" style="49" customWidth="1"/>
    <col min="13834" max="13834" width="18.85546875" style="49" customWidth="1"/>
    <col min="13835" max="13836" width="16.140625" style="49" customWidth="1"/>
    <col min="13837" max="13837" width="14.85546875" style="49" customWidth="1"/>
    <col min="13838" max="13838" width="18.42578125" style="49" customWidth="1"/>
    <col min="13839" max="13839" width="11.28515625" style="49" customWidth="1"/>
    <col min="13840" max="13840" width="11" style="49" customWidth="1"/>
    <col min="13841" max="13841" width="11.85546875" style="49" customWidth="1"/>
    <col min="13842" max="14080" width="9.140625" style="49"/>
    <col min="14081" max="14081" width="4.42578125" style="49" customWidth="1"/>
    <col min="14082" max="14082" width="30.140625" style="49" customWidth="1"/>
    <col min="14083" max="14083" width="25.28515625" style="49" customWidth="1"/>
    <col min="14084" max="14084" width="19.140625" style="49" customWidth="1"/>
    <col min="14085" max="14086" width="17.42578125" style="49" customWidth="1"/>
    <col min="14087" max="14087" width="16.140625" style="49" customWidth="1"/>
    <col min="14088" max="14088" width="20" style="49" customWidth="1"/>
    <col min="14089" max="14089" width="17" style="49" customWidth="1"/>
    <col min="14090" max="14090" width="18.85546875" style="49" customWidth="1"/>
    <col min="14091" max="14092" width="16.140625" style="49" customWidth="1"/>
    <col min="14093" max="14093" width="14.85546875" style="49" customWidth="1"/>
    <col min="14094" max="14094" width="18.42578125" style="49" customWidth="1"/>
    <col min="14095" max="14095" width="11.28515625" style="49" customWidth="1"/>
    <col min="14096" max="14096" width="11" style="49" customWidth="1"/>
    <col min="14097" max="14097" width="11.85546875" style="49" customWidth="1"/>
    <col min="14098" max="14336" width="9.140625" style="49"/>
    <col min="14337" max="14337" width="4.42578125" style="49" customWidth="1"/>
    <col min="14338" max="14338" width="30.140625" style="49" customWidth="1"/>
    <col min="14339" max="14339" width="25.28515625" style="49" customWidth="1"/>
    <col min="14340" max="14340" width="19.140625" style="49" customWidth="1"/>
    <col min="14341" max="14342" width="17.42578125" style="49" customWidth="1"/>
    <col min="14343" max="14343" width="16.140625" style="49" customWidth="1"/>
    <col min="14344" max="14344" width="20" style="49" customWidth="1"/>
    <col min="14345" max="14345" width="17" style="49" customWidth="1"/>
    <col min="14346" max="14346" width="18.85546875" style="49" customWidth="1"/>
    <col min="14347" max="14348" width="16.140625" style="49" customWidth="1"/>
    <col min="14349" max="14349" width="14.85546875" style="49" customWidth="1"/>
    <col min="14350" max="14350" width="18.42578125" style="49" customWidth="1"/>
    <col min="14351" max="14351" width="11.28515625" style="49" customWidth="1"/>
    <col min="14352" max="14352" width="11" style="49" customWidth="1"/>
    <col min="14353" max="14353" width="11.85546875" style="49" customWidth="1"/>
    <col min="14354" max="14592" width="9.140625" style="49"/>
    <col min="14593" max="14593" width="4.42578125" style="49" customWidth="1"/>
    <col min="14594" max="14594" width="30.140625" style="49" customWidth="1"/>
    <col min="14595" max="14595" width="25.28515625" style="49" customWidth="1"/>
    <col min="14596" max="14596" width="19.140625" style="49" customWidth="1"/>
    <col min="14597" max="14598" width="17.42578125" style="49" customWidth="1"/>
    <col min="14599" max="14599" width="16.140625" style="49" customWidth="1"/>
    <col min="14600" max="14600" width="20" style="49" customWidth="1"/>
    <col min="14601" max="14601" width="17" style="49" customWidth="1"/>
    <col min="14602" max="14602" width="18.85546875" style="49" customWidth="1"/>
    <col min="14603" max="14604" width="16.140625" style="49" customWidth="1"/>
    <col min="14605" max="14605" width="14.85546875" style="49" customWidth="1"/>
    <col min="14606" max="14606" width="18.42578125" style="49" customWidth="1"/>
    <col min="14607" max="14607" width="11.28515625" style="49" customWidth="1"/>
    <col min="14608" max="14608" width="11" style="49" customWidth="1"/>
    <col min="14609" max="14609" width="11.85546875" style="49" customWidth="1"/>
    <col min="14610" max="14848" width="9.140625" style="49"/>
    <col min="14849" max="14849" width="4.42578125" style="49" customWidth="1"/>
    <col min="14850" max="14850" width="30.140625" style="49" customWidth="1"/>
    <col min="14851" max="14851" width="25.28515625" style="49" customWidth="1"/>
    <col min="14852" max="14852" width="19.140625" style="49" customWidth="1"/>
    <col min="14853" max="14854" width="17.42578125" style="49" customWidth="1"/>
    <col min="14855" max="14855" width="16.140625" style="49" customWidth="1"/>
    <col min="14856" max="14856" width="20" style="49" customWidth="1"/>
    <col min="14857" max="14857" width="17" style="49" customWidth="1"/>
    <col min="14858" max="14858" width="18.85546875" style="49" customWidth="1"/>
    <col min="14859" max="14860" width="16.140625" style="49" customWidth="1"/>
    <col min="14861" max="14861" width="14.85546875" style="49" customWidth="1"/>
    <col min="14862" max="14862" width="18.42578125" style="49" customWidth="1"/>
    <col min="14863" max="14863" width="11.28515625" style="49" customWidth="1"/>
    <col min="14864" max="14864" width="11" style="49" customWidth="1"/>
    <col min="14865" max="14865" width="11.85546875" style="49" customWidth="1"/>
    <col min="14866" max="15104" width="9.140625" style="49"/>
    <col min="15105" max="15105" width="4.42578125" style="49" customWidth="1"/>
    <col min="15106" max="15106" width="30.140625" style="49" customWidth="1"/>
    <col min="15107" max="15107" width="25.28515625" style="49" customWidth="1"/>
    <col min="15108" max="15108" width="19.140625" style="49" customWidth="1"/>
    <col min="15109" max="15110" width="17.42578125" style="49" customWidth="1"/>
    <col min="15111" max="15111" width="16.140625" style="49" customWidth="1"/>
    <col min="15112" max="15112" width="20" style="49" customWidth="1"/>
    <col min="15113" max="15113" width="17" style="49" customWidth="1"/>
    <col min="15114" max="15114" width="18.85546875" style="49" customWidth="1"/>
    <col min="15115" max="15116" width="16.140625" style="49" customWidth="1"/>
    <col min="15117" max="15117" width="14.85546875" style="49" customWidth="1"/>
    <col min="15118" max="15118" width="18.42578125" style="49" customWidth="1"/>
    <col min="15119" max="15119" width="11.28515625" style="49" customWidth="1"/>
    <col min="15120" max="15120" width="11" style="49" customWidth="1"/>
    <col min="15121" max="15121" width="11.85546875" style="49" customWidth="1"/>
    <col min="15122" max="15360" width="9.140625" style="49"/>
    <col min="15361" max="15361" width="4.42578125" style="49" customWidth="1"/>
    <col min="15362" max="15362" width="30.140625" style="49" customWidth="1"/>
    <col min="15363" max="15363" width="25.28515625" style="49" customWidth="1"/>
    <col min="15364" max="15364" width="19.140625" style="49" customWidth="1"/>
    <col min="15365" max="15366" width="17.42578125" style="49" customWidth="1"/>
    <col min="15367" max="15367" width="16.140625" style="49" customWidth="1"/>
    <col min="15368" max="15368" width="20" style="49" customWidth="1"/>
    <col min="15369" max="15369" width="17" style="49" customWidth="1"/>
    <col min="15370" max="15370" width="18.85546875" style="49" customWidth="1"/>
    <col min="15371" max="15372" width="16.140625" style="49" customWidth="1"/>
    <col min="15373" max="15373" width="14.85546875" style="49" customWidth="1"/>
    <col min="15374" max="15374" width="18.42578125" style="49" customWidth="1"/>
    <col min="15375" max="15375" width="11.28515625" style="49" customWidth="1"/>
    <col min="15376" max="15376" width="11" style="49" customWidth="1"/>
    <col min="15377" max="15377" width="11.85546875" style="49" customWidth="1"/>
    <col min="15378" max="15616" width="9.140625" style="49"/>
    <col min="15617" max="15617" width="4.42578125" style="49" customWidth="1"/>
    <col min="15618" max="15618" width="30.140625" style="49" customWidth="1"/>
    <col min="15619" max="15619" width="25.28515625" style="49" customWidth="1"/>
    <col min="15620" max="15620" width="19.140625" style="49" customWidth="1"/>
    <col min="15621" max="15622" width="17.42578125" style="49" customWidth="1"/>
    <col min="15623" max="15623" width="16.140625" style="49" customWidth="1"/>
    <col min="15624" max="15624" width="20" style="49" customWidth="1"/>
    <col min="15625" max="15625" width="17" style="49" customWidth="1"/>
    <col min="15626" max="15626" width="18.85546875" style="49" customWidth="1"/>
    <col min="15627" max="15628" width="16.140625" style="49" customWidth="1"/>
    <col min="15629" max="15629" width="14.85546875" style="49" customWidth="1"/>
    <col min="15630" max="15630" width="18.42578125" style="49" customWidth="1"/>
    <col min="15631" max="15631" width="11.28515625" style="49" customWidth="1"/>
    <col min="15632" max="15632" width="11" style="49" customWidth="1"/>
    <col min="15633" max="15633" width="11.85546875" style="49" customWidth="1"/>
    <col min="15634" max="15872" width="9.140625" style="49"/>
    <col min="15873" max="15873" width="4.42578125" style="49" customWidth="1"/>
    <col min="15874" max="15874" width="30.140625" style="49" customWidth="1"/>
    <col min="15875" max="15875" width="25.28515625" style="49" customWidth="1"/>
    <col min="15876" max="15876" width="19.140625" style="49" customWidth="1"/>
    <col min="15877" max="15878" width="17.42578125" style="49" customWidth="1"/>
    <col min="15879" max="15879" width="16.140625" style="49" customWidth="1"/>
    <col min="15880" max="15880" width="20" style="49" customWidth="1"/>
    <col min="15881" max="15881" width="17" style="49" customWidth="1"/>
    <col min="15882" max="15882" width="18.85546875" style="49" customWidth="1"/>
    <col min="15883" max="15884" width="16.140625" style="49" customWidth="1"/>
    <col min="15885" max="15885" width="14.85546875" style="49" customWidth="1"/>
    <col min="15886" max="15886" width="18.42578125" style="49" customWidth="1"/>
    <col min="15887" max="15887" width="11.28515625" style="49" customWidth="1"/>
    <col min="15888" max="15888" width="11" style="49" customWidth="1"/>
    <col min="15889" max="15889" width="11.85546875" style="49" customWidth="1"/>
    <col min="15890" max="16128" width="9.140625" style="49"/>
    <col min="16129" max="16129" width="4.42578125" style="49" customWidth="1"/>
    <col min="16130" max="16130" width="30.140625" style="49" customWidth="1"/>
    <col min="16131" max="16131" width="25.28515625" style="49" customWidth="1"/>
    <col min="16132" max="16132" width="19.140625" style="49" customWidth="1"/>
    <col min="16133" max="16134" width="17.42578125" style="49" customWidth="1"/>
    <col min="16135" max="16135" width="16.140625" style="49" customWidth="1"/>
    <col min="16136" max="16136" width="20" style="49" customWidth="1"/>
    <col min="16137" max="16137" width="17" style="49" customWidth="1"/>
    <col min="16138" max="16138" width="18.85546875" style="49" customWidth="1"/>
    <col min="16139" max="16140" width="16.140625" style="49" customWidth="1"/>
    <col min="16141" max="16141" width="14.85546875" style="49" customWidth="1"/>
    <col min="16142" max="16142" width="18.42578125" style="49" customWidth="1"/>
    <col min="16143" max="16143" width="11.28515625" style="49" customWidth="1"/>
    <col min="16144" max="16144" width="11" style="49" customWidth="1"/>
    <col min="16145" max="16145" width="11.85546875" style="49" customWidth="1"/>
    <col min="16146" max="16384" width="9.140625" style="49"/>
  </cols>
  <sheetData>
    <row r="2" spans="2:19">
      <c r="D2" s="115" t="s">
        <v>412</v>
      </c>
    </row>
    <row r="3" spans="2:19">
      <c r="B3" s="115" t="s">
        <v>395</v>
      </c>
    </row>
    <row r="4" spans="2:19" ht="21" customHeight="1">
      <c r="B4" s="353"/>
      <c r="C4" s="658" t="s">
        <v>396</v>
      </c>
      <c r="D4" s="659"/>
      <c r="E4" s="659"/>
      <c r="F4" s="659"/>
      <c r="G4" s="659"/>
      <c r="H4" s="660"/>
      <c r="I4" s="658" t="s">
        <v>413</v>
      </c>
      <c r="J4" s="659"/>
      <c r="K4" s="659"/>
      <c r="L4" s="659"/>
      <c r="M4" s="659"/>
      <c r="N4" s="660"/>
      <c r="O4" s="354" t="s">
        <v>397</v>
      </c>
      <c r="P4" s="355" t="s">
        <v>398</v>
      </c>
      <c r="Q4" s="356" t="s">
        <v>272</v>
      </c>
    </row>
    <row r="5" spans="2:19" ht="24" customHeight="1">
      <c r="B5" s="301" t="s">
        <v>67</v>
      </c>
      <c r="C5" s="658" t="s">
        <v>397</v>
      </c>
      <c r="D5" s="659"/>
      <c r="E5" s="659"/>
      <c r="F5" s="659"/>
      <c r="G5" s="659"/>
      <c r="H5" s="660"/>
      <c r="I5" s="658" t="s">
        <v>397</v>
      </c>
      <c r="J5" s="659"/>
      <c r="K5" s="659"/>
      <c r="L5" s="659"/>
      <c r="M5" s="659"/>
      <c r="N5" s="661"/>
      <c r="O5" s="357" t="s">
        <v>399</v>
      </c>
      <c r="P5" s="60" t="s">
        <v>399</v>
      </c>
      <c r="Q5" s="357" t="s">
        <v>399</v>
      </c>
    </row>
    <row r="6" spans="2:19" ht="22.5" customHeight="1">
      <c r="B6" s="358"/>
      <c r="C6" s="359" t="s">
        <v>9</v>
      </c>
      <c r="D6" s="360" t="s">
        <v>55</v>
      </c>
      <c r="E6" s="359" t="s">
        <v>400</v>
      </c>
      <c r="F6" s="361" t="s">
        <v>57</v>
      </c>
      <c r="G6" s="361" t="s">
        <v>401</v>
      </c>
      <c r="H6" s="361" t="s">
        <v>7</v>
      </c>
      <c r="I6" s="359" t="s">
        <v>9</v>
      </c>
      <c r="J6" s="360" t="s">
        <v>55</v>
      </c>
      <c r="K6" s="359" t="s">
        <v>400</v>
      </c>
      <c r="L6" s="361" t="s">
        <v>57</v>
      </c>
      <c r="M6" s="362" t="s">
        <v>401</v>
      </c>
      <c r="N6" s="361" t="s">
        <v>7</v>
      </c>
      <c r="O6" s="362"/>
      <c r="P6" s="363"/>
      <c r="Q6" s="363"/>
    </row>
    <row r="7" spans="2:19" ht="21" customHeight="1">
      <c r="B7" s="57" t="s">
        <v>67</v>
      </c>
      <c r="C7" s="58"/>
      <c r="E7" s="58"/>
      <c r="F7" s="364"/>
      <c r="G7" s="364"/>
      <c r="H7" s="364"/>
      <c r="J7" s="58"/>
      <c r="L7" s="58"/>
      <c r="N7" s="58"/>
      <c r="P7" s="59"/>
      <c r="Q7" s="58"/>
    </row>
    <row r="8" spans="2:19">
      <c r="B8" s="61" t="s">
        <v>68</v>
      </c>
      <c r="C8" s="63">
        <v>95809054.650000006</v>
      </c>
      <c r="D8" s="63">
        <v>42798507.5</v>
      </c>
      <c r="E8" s="63">
        <v>1085420.6000000001</v>
      </c>
      <c r="F8" s="63">
        <v>4200456.87</v>
      </c>
      <c r="G8" s="63">
        <v>8299.4</v>
      </c>
      <c r="H8" s="63">
        <v>143901739.02000001</v>
      </c>
      <c r="I8" s="365">
        <v>94406779.7582196</v>
      </c>
      <c r="J8" s="365">
        <v>35507867.133818835</v>
      </c>
      <c r="K8" s="365">
        <v>1542485.3056187169</v>
      </c>
      <c r="L8" s="365">
        <v>4998928.0267732991</v>
      </c>
      <c r="M8" s="365">
        <v>11716.314193505958</v>
      </c>
      <c r="N8" s="63">
        <f>SUM(I8:M8)</f>
        <v>136467776.53862396</v>
      </c>
      <c r="O8" s="366">
        <f t="shared" ref="O8:O14" si="0">+(N8-H8)/H8*100</f>
        <v>-5.1659990574143455</v>
      </c>
      <c r="P8" s="367">
        <f>+(N8-H8)/N8*100</f>
        <v>-5.4474123268741366</v>
      </c>
      <c r="Q8" s="366">
        <f>+(N8-H8)/H8*100</f>
        <v>-5.1659990574143455</v>
      </c>
      <c r="S8" s="67"/>
    </row>
    <row r="9" spans="2:19">
      <c r="B9" s="61" t="s">
        <v>106</v>
      </c>
      <c r="C9" s="63">
        <v>3580658.1320000002</v>
      </c>
      <c r="D9" s="63">
        <v>7064780.7999999998</v>
      </c>
      <c r="E9" s="63">
        <v>45000</v>
      </c>
      <c r="F9" s="63">
        <v>762130.45</v>
      </c>
      <c r="G9" s="63">
        <v>0</v>
      </c>
      <c r="H9" s="63">
        <v>11452569.381999999</v>
      </c>
      <c r="I9" s="365">
        <v>3528251.1125079975</v>
      </c>
      <c r="J9" s="365">
        <v>5861309.4855224648</v>
      </c>
      <c r="K9" s="365">
        <v>63949.255019521683</v>
      </c>
      <c r="L9" s="365">
        <v>907004.9721906432</v>
      </c>
      <c r="M9" s="365">
        <v>0</v>
      </c>
      <c r="N9" s="63">
        <f t="shared" ref="N9:N22" si="1">SUM(I9:M9)</f>
        <v>10360514.825240627</v>
      </c>
      <c r="O9" s="366">
        <f t="shared" si="0"/>
        <v>-9.5354546244946068</v>
      </c>
      <c r="P9" s="367">
        <f t="shared" ref="P9:P32" si="2">+(N9-H9)/N9*100</f>
        <v>-10.540543353105129</v>
      </c>
      <c r="Q9" s="366">
        <f t="shared" ref="Q9:Q32" si="3">+(N9-H9)/H9*100</f>
        <v>-9.5354546244946068</v>
      </c>
      <c r="S9" s="67"/>
    </row>
    <row r="10" spans="2:19">
      <c r="B10" s="61" t="s">
        <v>70</v>
      </c>
      <c r="C10" s="63">
        <v>44058002.299999997</v>
      </c>
      <c r="D10" s="63">
        <v>62794165.560000002</v>
      </c>
      <c r="E10" s="63">
        <v>842057</v>
      </c>
      <c r="F10" s="63">
        <v>2798450.32</v>
      </c>
      <c r="G10" s="63">
        <v>23248.2</v>
      </c>
      <c r="H10" s="63">
        <v>110515923.38</v>
      </c>
      <c r="I10" s="365">
        <v>43413163.139098279</v>
      </c>
      <c r="J10" s="365">
        <v>52097304.736234151</v>
      </c>
      <c r="K10" s="365">
        <v>1196642.6185327414</v>
      </c>
      <c r="L10" s="365">
        <v>3330411.945446474</v>
      </c>
      <c r="M10" s="365">
        <v>32819.627398783668</v>
      </c>
      <c r="N10" s="63">
        <f t="shared" si="1"/>
        <v>100070342.06671044</v>
      </c>
      <c r="O10" s="366">
        <f t="shared" si="0"/>
        <v>-9.4516527517697817</v>
      </c>
      <c r="P10" s="367">
        <f t="shared" si="2"/>
        <v>-10.438238840361072</v>
      </c>
      <c r="Q10" s="366">
        <f t="shared" si="3"/>
        <v>-9.4516527517697817</v>
      </c>
      <c r="S10" s="67"/>
    </row>
    <row r="11" spans="2:19">
      <c r="B11" s="61" t="s">
        <v>71</v>
      </c>
      <c r="C11" s="63">
        <v>82005478.5</v>
      </c>
      <c r="D11" s="63">
        <v>32798011.5</v>
      </c>
      <c r="E11" s="63">
        <v>1205906</v>
      </c>
      <c r="F11" s="63">
        <v>4013467.12</v>
      </c>
      <c r="G11" s="63">
        <v>28847</v>
      </c>
      <c r="H11" s="63">
        <v>120051710.12</v>
      </c>
      <c r="I11" s="365">
        <v>80805234.703533456</v>
      </c>
      <c r="J11" s="365">
        <v>27210935.675629858</v>
      </c>
      <c r="K11" s="365">
        <v>1713706.4516349181</v>
      </c>
      <c r="L11" s="365">
        <v>4776393.1142807128</v>
      </c>
      <c r="M11" s="365">
        <v>40723.487907567571</v>
      </c>
      <c r="N11" s="63">
        <f t="shared" si="1"/>
        <v>114546993.43298651</v>
      </c>
      <c r="O11" s="366">
        <f t="shared" si="0"/>
        <v>-4.5852880242281815</v>
      </c>
      <c r="P11" s="367">
        <f t="shared" si="2"/>
        <v>-4.80564048172414</v>
      </c>
      <c r="Q11" s="366">
        <f t="shared" si="3"/>
        <v>-4.5852880242281815</v>
      </c>
      <c r="S11" s="67"/>
    </row>
    <row r="12" spans="2:19">
      <c r="B12" s="61" t="s">
        <v>72</v>
      </c>
      <c r="C12" s="63">
        <v>15157892.65</v>
      </c>
      <c r="D12" s="63">
        <v>30796920.199999999</v>
      </c>
      <c r="E12" s="63">
        <v>10122.25</v>
      </c>
      <c r="F12" s="63">
        <v>3642054.2</v>
      </c>
      <c r="G12" s="63">
        <v>5685</v>
      </c>
      <c r="H12" s="63">
        <v>49612674.300000004</v>
      </c>
      <c r="I12" s="365">
        <v>14936039.586601701</v>
      </c>
      <c r="J12" s="365">
        <v>25550726.286247749</v>
      </c>
      <c r="K12" s="365">
        <v>14384.674369363407</v>
      </c>
      <c r="L12" s="365">
        <v>4334377.754343519</v>
      </c>
      <c r="M12" s="365">
        <v>8025.5495807023835</v>
      </c>
      <c r="N12" s="63">
        <f t="shared" si="1"/>
        <v>44843553.851143032</v>
      </c>
      <c r="O12" s="366">
        <f t="shared" si="0"/>
        <v>-9.6127058582225455</v>
      </c>
      <c r="P12" s="367">
        <f t="shared" si="2"/>
        <v>-10.635018947623863</v>
      </c>
      <c r="Q12" s="366">
        <f t="shared" si="3"/>
        <v>-9.6127058582225455</v>
      </c>
      <c r="S12" s="67"/>
    </row>
    <row r="13" spans="2:19">
      <c r="B13" s="61" t="s">
        <v>73</v>
      </c>
      <c r="C13" s="63">
        <v>9084280.6500000004</v>
      </c>
      <c r="D13" s="63">
        <v>12765106.449999999</v>
      </c>
      <c r="E13" s="63">
        <v>20150.5</v>
      </c>
      <c r="F13" s="63">
        <v>640545.56000000006</v>
      </c>
      <c r="G13" s="63">
        <v>6046</v>
      </c>
      <c r="H13" s="63">
        <v>22516129.16</v>
      </c>
      <c r="I13" s="365">
        <v>8951321.8319434281</v>
      </c>
      <c r="J13" s="365">
        <v>10590596.033650329</v>
      </c>
      <c r="K13" s="365">
        <v>28635.765850463817</v>
      </c>
      <c r="L13" s="365">
        <v>762307.82779331296</v>
      </c>
      <c r="M13" s="365">
        <v>8535.1755083424123</v>
      </c>
      <c r="N13" s="63">
        <f t="shared" si="1"/>
        <v>20341396.634745874</v>
      </c>
      <c r="O13" s="366">
        <f t="shared" si="0"/>
        <v>-9.6585541404583353</v>
      </c>
      <c r="P13" s="367">
        <f t="shared" si="2"/>
        <v>-10.691166217856386</v>
      </c>
      <c r="Q13" s="366">
        <f t="shared" si="3"/>
        <v>-9.6585541404583353</v>
      </c>
      <c r="S13" s="67"/>
    </row>
    <row r="14" spans="2:19">
      <c r="B14" s="61" t="s">
        <v>74</v>
      </c>
      <c r="C14" s="63">
        <v>18054600.600000001</v>
      </c>
      <c r="D14" s="63">
        <v>19721021.629999999</v>
      </c>
      <c r="E14" s="63">
        <v>278500.45</v>
      </c>
      <c r="F14" s="63">
        <v>4798420.2300000004</v>
      </c>
      <c r="G14" s="63">
        <v>4355</v>
      </c>
      <c r="H14" s="63">
        <v>42856897.910000011</v>
      </c>
      <c r="I14" s="365">
        <v>17790350.908830512</v>
      </c>
      <c r="J14" s="365">
        <v>16361584.940344179</v>
      </c>
      <c r="K14" s="365">
        <v>395775.47333558992</v>
      </c>
      <c r="L14" s="365">
        <v>5710559.1401972855</v>
      </c>
      <c r="M14" s="365">
        <v>6147.9803736075419</v>
      </c>
      <c r="N14" s="63">
        <f t="shared" si="1"/>
        <v>40264418.44308117</v>
      </c>
      <c r="O14" s="366">
        <f t="shared" si="0"/>
        <v>-6.0491533296765398</v>
      </c>
      <c r="P14" s="367">
        <f t="shared" si="2"/>
        <v>-6.4386363125637533</v>
      </c>
      <c r="Q14" s="366">
        <f t="shared" si="3"/>
        <v>-6.0491533296765398</v>
      </c>
      <c r="S14" s="67"/>
    </row>
    <row r="15" spans="2:19">
      <c r="B15" s="61" t="s">
        <v>75</v>
      </c>
      <c r="C15" s="63">
        <v>8216016.4500000002</v>
      </c>
      <c r="D15" s="63">
        <v>9100584</v>
      </c>
      <c r="E15" s="63">
        <v>137850.5</v>
      </c>
      <c r="F15" s="63">
        <v>2137953.5</v>
      </c>
      <c r="G15" s="63">
        <v>5658</v>
      </c>
      <c r="H15" s="63">
        <v>19598062.449999999</v>
      </c>
      <c r="I15" s="365">
        <v>8095765.6697331714</v>
      </c>
      <c r="J15" s="365">
        <v>7550317.6719925944</v>
      </c>
      <c r="K15" s="365">
        <v>195898.59509041277</v>
      </c>
      <c r="L15" s="365">
        <v>2544360.2926669423</v>
      </c>
      <c r="M15" s="365">
        <v>7987.4335140921876</v>
      </c>
      <c r="N15" s="63">
        <f t="shared" si="1"/>
        <v>18394329.662997216</v>
      </c>
      <c r="O15" s="366">
        <f t="shared" ref="O15:O22" si="4">+(N15-H15)/H15*100</f>
        <v>-6.142100986124694</v>
      </c>
      <c r="P15" s="367">
        <f t="shared" si="2"/>
        <v>-6.5440426971593384</v>
      </c>
      <c r="Q15" s="366">
        <f t="shared" si="3"/>
        <v>-6.142100986124694</v>
      </c>
      <c r="S15" s="67"/>
    </row>
    <row r="16" spans="2:19">
      <c r="B16" s="61" t="s">
        <v>76</v>
      </c>
      <c r="C16" s="63">
        <v>4830045.3600000003</v>
      </c>
      <c r="D16" s="63">
        <v>6495065.8700000001</v>
      </c>
      <c r="E16" s="63">
        <v>0</v>
      </c>
      <c r="F16" s="63">
        <v>2084642.33</v>
      </c>
      <c r="G16" s="63">
        <v>0</v>
      </c>
      <c r="H16" s="63">
        <v>13409753.560000001</v>
      </c>
      <c r="I16" s="365">
        <v>4759352.1321080131</v>
      </c>
      <c r="J16" s="365">
        <v>5388644.3572211349</v>
      </c>
      <c r="K16" s="365">
        <v>0</v>
      </c>
      <c r="L16" s="365">
        <v>2480915.1222721618</v>
      </c>
      <c r="M16" s="365">
        <v>0</v>
      </c>
      <c r="N16" s="63">
        <f t="shared" si="1"/>
        <v>12628911.61160131</v>
      </c>
      <c r="O16" s="366">
        <f t="shared" si="4"/>
        <v>-5.8229403314902575</v>
      </c>
      <c r="P16" s="367">
        <f t="shared" si="2"/>
        <v>-6.1829710462252745</v>
      </c>
      <c r="Q16" s="366">
        <f t="shared" si="3"/>
        <v>-5.8229403314902575</v>
      </c>
      <c r="S16" s="67"/>
    </row>
    <row r="17" spans="2:19">
      <c r="B17" s="61" t="s">
        <v>77</v>
      </c>
      <c r="C17" s="63">
        <v>21846087.550000001</v>
      </c>
      <c r="D17" s="63">
        <v>647920584.73000002</v>
      </c>
      <c r="E17" s="63">
        <v>450055.8</v>
      </c>
      <c r="F17" s="63">
        <v>4421042.6399999997</v>
      </c>
      <c r="G17" s="63">
        <v>22028</v>
      </c>
      <c r="H17" s="63">
        <v>674659798.71999991</v>
      </c>
      <c r="I17" s="365">
        <v>21526345.118901905</v>
      </c>
      <c r="J17" s="365">
        <v>537548605.7746067</v>
      </c>
      <c r="K17" s="365">
        <v>639571.84727144113</v>
      </c>
      <c r="L17" s="365">
        <v>5261445.2771790549</v>
      </c>
      <c r="M17" s="365">
        <v>31097.063529236959</v>
      </c>
      <c r="N17" s="63">
        <f t="shared" si="1"/>
        <v>565007065.08148825</v>
      </c>
      <c r="O17" s="366">
        <f t="shared" si="4"/>
        <v>-16.253040991407904</v>
      </c>
      <c r="P17" s="367">
        <f t="shared" si="2"/>
        <v>-19.407320795660667</v>
      </c>
      <c r="Q17" s="366">
        <f t="shared" si="3"/>
        <v>-16.253040991407904</v>
      </c>
      <c r="S17" s="67"/>
    </row>
    <row r="18" spans="2:19">
      <c r="B18" s="61" t="s">
        <v>78</v>
      </c>
      <c r="C18" s="63">
        <v>5607913.6500000004</v>
      </c>
      <c r="D18" s="63">
        <v>18802482.5</v>
      </c>
      <c r="E18" s="63">
        <v>12100.75</v>
      </c>
      <c r="F18" s="63">
        <v>3457105.11</v>
      </c>
      <c r="G18" s="63">
        <v>0</v>
      </c>
      <c r="H18" s="63">
        <f>SUM(C18:G18)</f>
        <v>27879602.009999998</v>
      </c>
      <c r="I18" s="365">
        <v>5525835.4316583732</v>
      </c>
      <c r="J18" s="365">
        <v>15599517.118580684</v>
      </c>
      <c r="K18" s="365">
        <v>17196.309948388378</v>
      </c>
      <c r="L18" s="365">
        <v>4114271.4139760206</v>
      </c>
      <c r="M18" s="365">
        <v>0</v>
      </c>
      <c r="N18" s="63">
        <f t="shared" si="1"/>
        <v>25256820.274163466</v>
      </c>
      <c r="O18" s="662">
        <f>+(N18-H18)/H18*100</f>
        <v>-9.4075293287751354</v>
      </c>
      <c r="P18" s="367">
        <f t="shared" si="2"/>
        <v>-10.384449457081949</v>
      </c>
      <c r="Q18" s="366">
        <f t="shared" si="3"/>
        <v>-9.4075293287751354</v>
      </c>
      <c r="S18" s="67"/>
    </row>
    <row r="19" spans="2:19">
      <c r="B19" s="61" t="s">
        <v>79</v>
      </c>
      <c r="C19" s="63">
        <v>20008530.600000001</v>
      </c>
      <c r="D19" s="63">
        <v>10634582.18</v>
      </c>
      <c r="E19" s="63">
        <v>985120.57</v>
      </c>
      <c r="F19" s="63">
        <v>5742003.5</v>
      </c>
      <c r="G19" s="63">
        <v>3920</v>
      </c>
      <c r="H19" s="63">
        <v>37374156.850000001</v>
      </c>
      <c r="I19" s="365">
        <v>19715682.912646271</v>
      </c>
      <c r="J19" s="365">
        <v>8823002.3224785924</v>
      </c>
      <c r="K19" s="365">
        <v>1399949.4790201457</v>
      </c>
      <c r="L19" s="365">
        <v>6833509.5715386737</v>
      </c>
      <c r="M19" s="365">
        <v>5533.8881893321613</v>
      </c>
      <c r="N19" s="63">
        <f t="shared" si="1"/>
        <v>36777678.173873015</v>
      </c>
      <c r="O19" s="366">
        <f t="shared" si="4"/>
        <v>-1.5959655719350005</v>
      </c>
      <c r="P19" s="367">
        <f t="shared" si="2"/>
        <v>-1.6218497353395385</v>
      </c>
      <c r="Q19" s="366">
        <f t="shared" si="3"/>
        <v>-1.5959655719350005</v>
      </c>
      <c r="S19" s="67"/>
    </row>
    <row r="20" spans="2:19">
      <c r="B20" s="61" t="s">
        <v>80</v>
      </c>
      <c r="C20" s="63">
        <v>53970780.979999997</v>
      </c>
      <c r="D20" s="63">
        <v>20545084.34</v>
      </c>
      <c r="E20" s="63">
        <v>1678500.8</v>
      </c>
      <c r="F20" s="63">
        <v>14077651.23</v>
      </c>
      <c r="G20" s="63">
        <v>7679.1</v>
      </c>
      <c r="H20" s="63">
        <v>90279696.449999988</v>
      </c>
      <c r="I20" s="365">
        <v>53180856.986547537</v>
      </c>
      <c r="J20" s="365">
        <v>17045270.211766664</v>
      </c>
      <c r="K20" s="365">
        <v>2385308.3491038037</v>
      </c>
      <c r="L20" s="365">
        <v>16753693.101195108</v>
      </c>
      <c r="M20" s="365">
        <v>10840.632855790973</v>
      </c>
      <c r="N20" s="63">
        <f t="shared" si="1"/>
        <v>89375969.281468913</v>
      </c>
      <c r="O20" s="366">
        <f t="shared" si="4"/>
        <v>-1.0010303579516246</v>
      </c>
      <c r="P20" s="367">
        <f t="shared" si="2"/>
        <v>-1.011152299434086</v>
      </c>
      <c r="Q20" s="366">
        <f t="shared" si="3"/>
        <v>-1.0010303579516246</v>
      </c>
      <c r="S20" s="67"/>
    </row>
    <row r="21" spans="2:19">
      <c r="B21" s="61" t="s">
        <v>402</v>
      </c>
      <c r="C21" s="63">
        <v>21041004</v>
      </c>
      <c r="D21" s="63">
        <v>12346765.630000001</v>
      </c>
      <c r="E21" s="63">
        <v>218400</v>
      </c>
      <c r="F21" s="63">
        <v>25794712.210000001</v>
      </c>
      <c r="G21" s="63">
        <v>0</v>
      </c>
      <c r="H21" s="63">
        <v>59400881.840000004</v>
      </c>
      <c r="I21" s="365">
        <v>20733044.885750972</v>
      </c>
      <c r="J21" s="365">
        <v>10243518.737713952</v>
      </c>
      <c r="K21" s="365">
        <v>310367.0510280786</v>
      </c>
      <c r="L21" s="365">
        <v>30698067.805448126</v>
      </c>
      <c r="M21" s="365">
        <v>0</v>
      </c>
      <c r="N21" s="63">
        <f t="shared" si="1"/>
        <v>61984998.47994113</v>
      </c>
      <c r="O21" s="366">
        <f t="shared" si="4"/>
        <v>4.3503001300580113</v>
      </c>
      <c r="P21" s="367">
        <f t="shared" si="2"/>
        <v>4.1689387808525451</v>
      </c>
      <c r="Q21" s="366">
        <f t="shared" si="3"/>
        <v>4.3503001300580113</v>
      </c>
      <c r="S21" s="67"/>
    </row>
    <row r="22" spans="2:19">
      <c r="B22" s="61" t="s">
        <v>403</v>
      </c>
      <c r="C22" s="63">
        <v>264915</v>
      </c>
      <c r="D22" s="63">
        <v>4849850.5520000001</v>
      </c>
      <c r="E22" s="63">
        <v>0</v>
      </c>
      <c r="F22" s="63">
        <v>87461.2</v>
      </c>
      <c r="G22" s="63">
        <v>0</v>
      </c>
      <c r="H22" s="63">
        <v>5202226.7520000003</v>
      </c>
      <c r="I22" s="365">
        <v>261037.6665442732</v>
      </c>
      <c r="J22" s="365">
        <v>4023688.1863063551</v>
      </c>
      <c r="K22" s="365">
        <v>0</v>
      </c>
      <c r="L22" s="365">
        <v>104086.83090114073</v>
      </c>
      <c r="M22" s="365">
        <v>0</v>
      </c>
      <c r="N22" s="63">
        <f t="shared" si="1"/>
        <v>4388812.6837517684</v>
      </c>
      <c r="O22" s="366">
        <f t="shared" si="4"/>
        <v>-15.63588261383482</v>
      </c>
      <c r="P22" s="367">
        <f t="shared" si="2"/>
        <v>-18.533806905445012</v>
      </c>
      <c r="Q22" s="366">
        <f t="shared" si="3"/>
        <v>-15.63588261383482</v>
      </c>
      <c r="S22" s="67"/>
    </row>
    <row r="23" spans="2:19" ht="11.25" customHeight="1">
      <c r="B23" s="61"/>
      <c r="C23" s="63"/>
      <c r="D23" s="63"/>
      <c r="E23" s="63"/>
      <c r="F23" s="63"/>
      <c r="G23" s="63"/>
      <c r="H23" s="63"/>
      <c r="I23" s="368"/>
      <c r="J23" s="368"/>
      <c r="K23" s="368"/>
      <c r="L23" s="368"/>
      <c r="M23" s="368"/>
      <c r="N23" s="63"/>
      <c r="O23" s="366"/>
      <c r="P23" s="367"/>
      <c r="Q23" s="366"/>
      <c r="S23" s="67"/>
    </row>
    <row r="24" spans="2:19">
      <c r="B24" s="369" t="s">
        <v>83</v>
      </c>
      <c r="C24" s="63"/>
      <c r="D24" s="63"/>
      <c r="E24" s="63"/>
      <c r="F24" s="63"/>
      <c r="G24" s="63"/>
      <c r="H24" s="63"/>
      <c r="N24" s="63"/>
      <c r="O24" s="366"/>
      <c r="P24" s="367"/>
      <c r="Q24" s="366"/>
      <c r="S24" s="67"/>
    </row>
    <row r="25" spans="2:19">
      <c r="B25" s="61" t="s">
        <v>276</v>
      </c>
      <c r="C25" s="63">
        <v>25622567.579999998</v>
      </c>
      <c r="D25" s="63">
        <v>20871005.780000001</v>
      </c>
      <c r="E25" s="63">
        <v>620150</v>
      </c>
      <c r="F25" s="63">
        <v>7684612.25</v>
      </c>
      <c r="G25" s="63">
        <v>6127</v>
      </c>
      <c r="H25" s="63">
        <v>54804462.609999999</v>
      </c>
      <c r="I25" s="365">
        <v>25247552.052379612</v>
      </c>
      <c r="J25" s="365">
        <v>17315671.584701989</v>
      </c>
      <c r="K25" s="365">
        <v>881291.78889680828</v>
      </c>
      <c r="L25" s="370">
        <v>9145391.7372112945</v>
      </c>
      <c r="M25" s="365">
        <v>8649.5237081729992</v>
      </c>
      <c r="N25" s="63">
        <f>SUM(I25:M25)</f>
        <v>52598556.686897874</v>
      </c>
      <c r="O25" s="366">
        <f t="shared" ref="O25:O32" si="5">+(N25-H25)/H25*100</f>
        <v>-4.0250479943573438</v>
      </c>
      <c r="P25" s="367">
        <f t="shared" si="2"/>
        <v>-4.1938525732429639</v>
      </c>
      <c r="Q25" s="366">
        <f t="shared" si="3"/>
        <v>-4.0250479943573438</v>
      </c>
      <c r="S25" s="67"/>
    </row>
    <row r="26" spans="2:19">
      <c r="B26" s="61" t="s">
        <v>277</v>
      </c>
      <c r="C26" s="63">
        <v>9821204.5399999991</v>
      </c>
      <c r="D26" s="63">
        <v>4479471.3600000003</v>
      </c>
      <c r="E26" s="63">
        <v>0</v>
      </c>
      <c r="F26" s="63">
        <v>3479438.64</v>
      </c>
      <c r="G26" s="63">
        <v>5950</v>
      </c>
      <c r="H26" s="63">
        <v>17786064.539999999</v>
      </c>
      <c r="I26" s="365">
        <v>9677459.9995304961</v>
      </c>
      <c r="J26" s="365">
        <v>3716402.3507274594</v>
      </c>
      <c r="K26" s="365">
        <v>0</v>
      </c>
      <c r="L26" s="370">
        <v>4140850.3582454282</v>
      </c>
      <c r="M26" s="365">
        <v>8399.6517159506038</v>
      </c>
      <c r="N26" s="63">
        <f t="shared" ref="N26:N34" si="6">SUM(I26:M26)</f>
        <v>17543112.360219333</v>
      </c>
      <c r="O26" s="366">
        <f t="shared" si="5"/>
        <v>-1.3659692914881651</v>
      </c>
      <c r="P26" s="367">
        <f t="shared" si="2"/>
        <v>-1.3848864146340578</v>
      </c>
      <c r="Q26" s="366">
        <f t="shared" si="3"/>
        <v>-1.3659692914881651</v>
      </c>
      <c r="S26" s="67"/>
    </row>
    <row r="27" spans="2:19">
      <c r="B27" s="61" t="s">
        <v>278</v>
      </c>
      <c r="C27" s="63">
        <v>13264980.25</v>
      </c>
      <c r="D27" s="63">
        <v>23975128.829999998</v>
      </c>
      <c r="E27" s="63">
        <v>574120</v>
      </c>
      <c r="F27" s="63">
        <v>4794251.5199999996</v>
      </c>
      <c r="G27" s="63">
        <v>36372.400000000001</v>
      </c>
      <c r="H27" s="63">
        <v>42644852.999999993</v>
      </c>
      <c r="I27" s="365">
        <v>13070832.120551383</v>
      </c>
      <c r="J27" s="365">
        <v>19891013.466108121</v>
      </c>
      <c r="K27" s="365">
        <v>815878.80648461764</v>
      </c>
      <c r="L27" s="365">
        <v>5705597.9938507238</v>
      </c>
      <c r="M27" s="365">
        <v>51347.141524914579</v>
      </c>
      <c r="N27" s="63">
        <f t="shared" si="6"/>
        <v>39534669.528519757</v>
      </c>
      <c r="O27" s="366">
        <f t="shared" si="5"/>
        <v>-7.29322122761271</v>
      </c>
      <c r="P27" s="367">
        <f t="shared" si="2"/>
        <v>-7.8669772849285931</v>
      </c>
      <c r="Q27" s="366">
        <f t="shared" si="3"/>
        <v>-7.29322122761271</v>
      </c>
      <c r="S27" s="67"/>
    </row>
    <row r="28" spans="2:19">
      <c r="B28" s="61" t="s">
        <v>404</v>
      </c>
      <c r="C28" s="63">
        <v>6981305.8300000001</v>
      </c>
      <c r="D28" s="63">
        <v>4704147.45</v>
      </c>
      <c r="E28" s="63">
        <v>595087</v>
      </c>
      <c r="F28" s="63">
        <v>3794204.44</v>
      </c>
      <c r="G28" s="63">
        <v>0</v>
      </c>
      <c r="H28" s="63">
        <v>16074744.720000001</v>
      </c>
      <c r="I28" s="365">
        <v>6879126.4492200529</v>
      </c>
      <c r="J28" s="365">
        <v>3902805.3170427191</v>
      </c>
      <c r="K28" s="365">
        <v>845674.8960400467</v>
      </c>
      <c r="L28" s="365">
        <v>4515450.4620407382</v>
      </c>
      <c r="M28" s="365">
        <v>0</v>
      </c>
      <c r="N28" s="63">
        <f t="shared" si="6"/>
        <v>16143057.124343555</v>
      </c>
      <c r="O28" s="366">
        <f t="shared" si="5"/>
        <v>0.42496727340597384</v>
      </c>
      <c r="P28" s="367">
        <f t="shared" si="2"/>
        <v>0.42316894388325238</v>
      </c>
      <c r="Q28" s="366">
        <f t="shared" si="3"/>
        <v>0.42496727340597384</v>
      </c>
      <c r="S28" s="67"/>
    </row>
    <row r="29" spans="2:19">
      <c r="B29" s="61" t="s">
        <v>405</v>
      </c>
      <c r="C29" s="63">
        <v>6740215.5700000003</v>
      </c>
      <c r="D29" s="63">
        <v>22216793.559999999</v>
      </c>
      <c r="E29" s="63">
        <v>400855</v>
      </c>
      <c r="F29" s="63">
        <v>4522154.12</v>
      </c>
      <c r="G29" s="63">
        <v>0</v>
      </c>
      <c r="H29" s="63">
        <v>33880018.25</v>
      </c>
      <c r="I29" s="365">
        <v>6641564.8204072192</v>
      </c>
      <c r="J29" s="365">
        <v>18432207.101333193</v>
      </c>
      <c r="K29" s="365">
        <v>569652.85824111919</v>
      </c>
      <c r="L29" s="365">
        <v>5381777.1903122403</v>
      </c>
      <c r="M29" s="365">
        <v>0</v>
      </c>
      <c r="N29" s="63">
        <f t="shared" si="6"/>
        <v>31025201.970293771</v>
      </c>
      <c r="O29" s="366">
        <f t="shared" si="5"/>
        <v>-8.4262536656284972</v>
      </c>
      <c r="P29" s="367">
        <f t="shared" si="2"/>
        <v>-9.2016041746953903</v>
      </c>
      <c r="Q29" s="366">
        <f t="shared" si="3"/>
        <v>-8.4262536656284972</v>
      </c>
      <c r="S29" s="67"/>
    </row>
    <row r="30" spans="2:19">
      <c r="B30" s="61" t="s">
        <v>406</v>
      </c>
      <c r="C30" s="63">
        <v>5604156.6500000004</v>
      </c>
      <c r="D30" s="63">
        <v>12815475.119999999</v>
      </c>
      <c r="E30" s="63">
        <v>5941.55</v>
      </c>
      <c r="F30" s="63">
        <v>3546105.35</v>
      </c>
      <c r="G30" s="63">
        <v>0</v>
      </c>
      <c r="H30" s="63">
        <v>21971678.670000002</v>
      </c>
      <c r="I30" s="365">
        <v>5522133.4196424177</v>
      </c>
      <c r="J30" s="365">
        <v>10632384.501205353</v>
      </c>
      <c r="K30" s="365">
        <v>8443.5043591386457</v>
      </c>
      <c r="L30" s="365">
        <v>4220189.8433028646</v>
      </c>
      <c r="M30" s="365">
        <v>0</v>
      </c>
      <c r="N30" s="63">
        <f t="shared" si="6"/>
        <v>20383151.268509775</v>
      </c>
      <c r="O30" s="366">
        <f t="shared" si="5"/>
        <v>-7.2298863703081198</v>
      </c>
      <c r="P30" s="367">
        <f t="shared" si="2"/>
        <v>-7.7933356847739503</v>
      </c>
      <c r="Q30" s="366">
        <f t="shared" si="3"/>
        <v>-7.2298863703081198</v>
      </c>
      <c r="S30" s="67"/>
    </row>
    <row r="31" spans="2:19">
      <c r="B31" s="61" t="s">
        <v>407</v>
      </c>
      <c r="C31" s="63">
        <v>2587213.33</v>
      </c>
      <c r="D31" s="63">
        <v>3800124.5</v>
      </c>
      <c r="E31" s="63">
        <v>6452.5</v>
      </c>
      <c r="F31" s="63">
        <v>350784.58</v>
      </c>
      <c r="G31" s="63">
        <v>0</v>
      </c>
      <c r="H31" s="63">
        <v>6744574.9100000001</v>
      </c>
      <c r="I31" s="365">
        <v>2549346.5093159638</v>
      </c>
      <c r="J31" s="365">
        <v>3152780.872977165</v>
      </c>
      <c r="K31" s="365">
        <v>9169.6126225214157</v>
      </c>
      <c r="L31" s="365">
        <v>417465.74779659638</v>
      </c>
      <c r="M31" s="365">
        <v>0</v>
      </c>
      <c r="N31" s="63">
        <f t="shared" si="6"/>
        <v>6128762.7427122472</v>
      </c>
      <c r="O31" s="366">
        <f t="shared" si="5"/>
        <v>-9.130481542650001</v>
      </c>
      <c r="P31" s="367">
        <f t="shared" si="2"/>
        <v>-10.047903518863075</v>
      </c>
      <c r="Q31" s="366">
        <f t="shared" si="3"/>
        <v>-9.130481542650001</v>
      </c>
      <c r="S31" s="67"/>
    </row>
    <row r="32" spans="2:19">
      <c r="B32" s="61" t="s">
        <v>408</v>
      </c>
      <c r="C32" s="63">
        <v>2875406</v>
      </c>
      <c r="D32" s="63">
        <v>4120580.52</v>
      </c>
      <c r="E32" s="63">
        <v>345005.9</v>
      </c>
      <c r="F32" s="63">
        <v>3452127.12</v>
      </c>
      <c r="G32" s="63">
        <v>0</v>
      </c>
      <c r="H32" s="63">
        <v>10793119.539999999</v>
      </c>
      <c r="I32" s="365">
        <v>2833321.1505856686</v>
      </c>
      <c r="J32" s="365">
        <v>3418647.8493055422</v>
      </c>
      <c r="K32" s="365">
        <v>490286.00627421326</v>
      </c>
      <c r="L32" s="365">
        <v>4108347.1503784764</v>
      </c>
      <c r="M32" s="365">
        <v>0</v>
      </c>
      <c r="N32" s="63">
        <f t="shared" si="6"/>
        <v>10850602.156543899</v>
      </c>
      <c r="O32" s="366">
        <f t="shared" si="5"/>
        <v>0.53258574901228439</v>
      </c>
      <c r="P32" s="367">
        <f t="shared" si="2"/>
        <v>0.5297642998479396</v>
      </c>
      <c r="Q32" s="366">
        <f t="shared" si="3"/>
        <v>0.53258574901228439</v>
      </c>
      <c r="S32" s="67"/>
    </row>
    <row r="33" spans="2:19">
      <c r="B33" s="61" t="s">
        <v>409</v>
      </c>
      <c r="C33" s="366">
        <v>3345080.9</v>
      </c>
      <c r="D33" s="366">
        <v>5565992.7999999998</v>
      </c>
      <c r="E33" s="366">
        <v>348087.5</v>
      </c>
      <c r="F33" s="366">
        <v>1175126.79</v>
      </c>
      <c r="G33" s="366">
        <v>0</v>
      </c>
      <c r="H33" s="63">
        <v>10434287.989999998</v>
      </c>
      <c r="I33" s="365">
        <v>3296121.8222366315</v>
      </c>
      <c r="J33" s="365">
        <v>4617837.031120589</v>
      </c>
      <c r="K33" s="365">
        <v>494665.25125795009</v>
      </c>
      <c r="L33" s="365">
        <v>1398508.4069064944</v>
      </c>
      <c r="M33" s="365">
        <v>0</v>
      </c>
      <c r="N33" s="63">
        <f t="shared" si="6"/>
        <v>9807132.5115216654</v>
      </c>
      <c r="O33" s="366">
        <f>+(N33-H33)/H33*100</f>
        <v>-6.0105249067246902</v>
      </c>
      <c r="P33" s="367">
        <f>+(N33-H33)/N33*100</f>
        <v>-6.3948914500903804</v>
      </c>
      <c r="Q33" s="366">
        <f>+(N33-H33)/H33*100</f>
        <v>-6.0105249067246902</v>
      </c>
      <c r="S33" s="67"/>
    </row>
    <row r="34" spans="2:19">
      <c r="B34" s="58" t="s">
        <v>410</v>
      </c>
      <c r="C34" s="371">
        <v>2861513.4780000402</v>
      </c>
      <c r="D34" s="372">
        <v>10218104.32</v>
      </c>
      <c r="E34" s="371">
        <v>0</v>
      </c>
      <c r="F34" s="371">
        <v>976555.65999999596</v>
      </c>
      <c r="G34" s="372">
        <v>0</v>
      </c>
      <c r="H34" s="63">
        <v>14056173.458000038</v>
      </c>
      <c r="I34" s="373">
        <v>2819631.9615050787</v>
      </c>
      <c r="J34" s="365">
        <v>8477470.6350229681</v>
      </c>
      <c r="K34" s="365">
        <v>0</v>
      </c>
      <c r="L34" s="365">
        <v>1162190.5924909727</v>
      </c>
      <c r="M34" s="365">
        <v>0</v>
      </c>
      <c r="N34" s="63">
        <f t="shared" si="6"/>
        <v>12459293.189019019</v>
      </c>
      <c r="O34" s="366">
        <f>+(N34-H34)/H34*100</f>
        <v>-11.360704061830983</v>
      </c>
      <c r="P34" s="367">
        <f>+(N34-H34)/N34*100</f>
        <v>-12.816780572981678</v>
      </c>
      <c r="Q34" s="366">
        <f>+(N34-H34)/H34*100</f>
        <v>-11.360704061830983</v>
      </c>
      <c r="S34" s="67"/>
    </row>
    <row r="35" spans="2:19" s="115" customFormat="1" ht="27" customHeight="1" thickBot="1">
      <c r="B35" s="214" t="s">
        <v>32</v>
      </c>
      <c r="C35" s="608">
        <f t="shared" ref="C35:N35" si="7">SUM(C8:C34)</f>
        <v>483238905.20000005</v>
      </c>
      <c r="D35" s="608">
        <f t="shared" si="7"/>
        <v>1052200337.682</v>
      </c>
      <c r="E35" s="608">
        <f t="shared" si="7"/>
        <v>9864884.6699999999</v>
      </c>
      <c r="F35" s="608">
        <f t="shared" si="7"/>
        <v>112433456.94000001</v>
      </c>
      <c r="G35" s="608">
        <f t="shared" si="7"/>
        <v>164215.1</v>
      </c>
      <c r="H35" s="609">
        <f t="shared" si="7"/>
        <v>1657901799.5919998</v>
      </c>
      <c r="I35" s="610">
        <f t="shared" si="7"/>
        <v>476166152.15000004</v>
      </c>
      <c r="J35" s="608">
        <f t="shared" si="7"/>
        <v>872960109.38165927</v>
      </c>
      <c r="K35" s="608">
        <f t="shared" si="7"/>
        <v>14018933.900000002</v>
      </c>
      <c r="L35" s="608">
        <f t="shared" si="7"/>
        <v>133806101.67873831</v>
      </c>
      <c r="M35" s="608">
        <f t="shared" si="7"/>
        <v>231823.46999999997</v>
      </c>
      <c r="N35" s="608">
        <f t="shared" si="7"/>
        <v>1497183120.5803976</v>
      </c>
      <c r="O35" s="611"/>
      <c r="P35" s="612"/>
      <c r="Q35" s="613"/>
    </row>
    <row r="36" spans="2:19" ht="21.75" thickTop="1"/>
    <row r="38" spans="2:19">
      <c r="B38" s="49" t="s">
        <v>411</v>
      </c>
    </row>
    <row r="48" spans="2:19" ht="22.5" customHeight="1"/>
    <row r="71" spans="3:17" ht="12" customHeight="1"/>
    <row r="72" spans="3:17" ht="24.75" customHeight="1"/>
    <row r="73" spans="3:17"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374"/>
      <c r="P73" s="374"/>
      <c r="Q73" s="374"/>
    </row>
    <row r="74" spans="3:17"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374"/>
      <c r="P74" s="374"/>
      <c r="Q74" s="374"/>
    </row>
    <row r="75" spans="3:17"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374"/>
      <c r="P75" s="374"/>
      <c r="Q75" s="374"/>
    </row>
    <row r="76" spans="3:17"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374"/>
      <c r="P76" s="374"/>
      <c r="Q76" s="374"/>
    </row>
    <row r="77" spans="3:17"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374"/>
      <c r="P77" s="374"/>
      <c r="Q77" s="374"/>
    </row>
    <row r="78" spans="3:17"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374"/>
      <c r="P78" s="374"/>
      <c r="Q78" s="374"/>
    </row>
    <row r="79" spans="3:17"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374"/>
      <c r="P79" s="374"/>
      <c r="Q79" s="374"/>
    </row>
    <row r="80" spans="3:17"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374"/>
      <c r="P80" s="374"/>
      <c r="Q80" s="374"/>
    </row>
    <row r="81" spans="3:17"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374"/>
      <c r="P81" s="374"/>
      <c r="Q81" s="374"/>
    </row>
  </sheetData>
  <mergeCells count="4">
    <mergeCell ref="C4:H4"/>
    <mergeCell ref="I4:N4"/>
    <mergeCell ref="C5:H5"/>
    <mergeCell ref="I5:N5"/>
  </mergeCells>
  <pageMargins left="0.70866141732283461" right="0.51181102362204722" top="0.94488188976377951" bottom="0.74803149606299213" header="0.31496062992125984" footer="0.31496062992125984"/>
  <pageSetup paperSize="9" scale="46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B50B-0985-40C7-885C-156052F7D517}">
  <sheetPr>
    <pageSetUpPr fitToPage="1"/>
  </sheetPr>
  <dimension ref="B2:W19"/>
  <sheetViews>
    <sheetView tabSelected="1" workbookViewId="0">
      <selection activeCell="I13" sqref="I13"/>
    </sheetView>
  </sheetViews>
  <sheetFormatPr defaultRowHeight="21"/>
  <cols>
    <col min="1" max="1" width="4.42578125" style="375" customWidth="1"/>
    <col min="2" max="2" width="24.85546875" style="375" customWidth="1"/>
    <col min="3" max="3" width="16" style="375" customWidth="1"/>
    <col min="4" max="4" width="14.7109375" style="375" customWidth="1"/>
    <col min="5" max="5" width="15.7109375" style="375" customWidth="1"/>
    <col min="6" max="6" width="16.140625" style="375" customWidth="1"/>
    <col min="7" max="7" width="15.85546875" style="375" customWidth="1"/>
    <col min="8" max="8" width="15.7109375" style="375" customWidth="1"/>
    <col min="9" max="9" width="17.85546875" style="375" customWidth="1"/>
    <col min="10" max="10" width="19" style="375" customWidth="1"/>
    <col min="11" max="11" width="17.7109375" style="375" customWidth="1"/>
    <col min="12" max="12" width="16.140625" style="375" customWidth="1"/>
    <col min="13" max="13" width="16.28515625" style="375" customWidth="1"/>
    <col min="14" max="14" width="15.28515625" style="375" customWidth="1"/>
    <col min="15" max="15" width="17.85546875" style="375" customWidth="1"/>
    <col min="16" max="16" width="16.42578125" style="375" customWidth="1"/>
    <col min="17" max="17" width="15" style="375" customWidth="1"/>
    <col min="18" max="18" width="15.7109375" style="375" customWidth="1"/>
    <col min="19" max="19" width="13.7109375" style="375" customWidth="1"/>
    <col min="20" max="21" width="14" style="375" customWidth="1"/>
    <col min="22" max="22" width="12.7109375" style="375" customWidth="1"/>
    <col min="23" max="23" width="13.42578125" style="375" customWidth="1"/>
    <col min="24" max="256" width="9.140625" style="375"/>
    <col min="257" max="257" width="4.42578125" style="375" customWidth="1"/>
    <col min="258" max="258" width="24.85546875" style="375" customWidth="1"/>
    <col min="259" max="259" width="16" style="375" customWidth="1"/>
    <col min="260" max="260" width="13.7109375" style="375" customWidth="1"/>
    <col min="261" max="261" width="15.7109375" style="375" customWidth="1"/>
    <col min="262" max="262" width="16.140625" style="375" customWidth="1"/>
    <col min="263" max="263" width="15.85546875" style="375" customWidth="1"/>
    <col min="264" max="264" width="15.7109375" style="375" customWidth="1"/>
    <col min="265" max="265" width="17.85546875" style="375" customWidth="1"/>
    <col min="266" max="266" width="19" style="375" customWidth="1"/>
    <col min="267" max="267" width="17.7109375" style="375" customWidth="1"/>
    <col min="268" max="268" width="16.140625" style="375" customWidth="1"/>
    <col min="269" max="269" width="16.28515625" style="375" customWidth="1"/>
    <col min="270" max="270" width="15.28515625" style="375" customWidth="1"/>
    <col min="271" max="271" width="17.85546875" style="375" customWidth="1"/>
    <col min="272" max="272" width="16.42578125" style="375" customWidth="1"/>
    <col min="273" max="273" width="15" style="375" customWidth="1"/>
    <col min="274" max="274" width="15.7109375" style="375" customWidth="1"/>
    <col min="275" max="275" width="13.7109375" style="375" customWidth="1"/>
    <col min="276" max="277" width="14" style="375" customWidth="1"/>
    <col min="278" max="278" width="12.7109375" style="375" customWidth="1"/>
    <col min="279" max="279" width="13.42578125" style="375" customWidth="1"/>
    <col min="280" max="512" width="9.140625" style="375"/>
    <col min="513" max="513" width="4.42578125" style="375" customWidth="1"/>
    <col min="514" max="514" width="24.85546875" style="375" customWidth="1"/>
    <col min="515" max="515" width="16" style="375" customWidth="1"/>
    <col min="516" max="516" width="13.7109375" style="375" customWidth="1"/>
    <col min="517" max="517" width="15.7109375" style="375" customWidth="1"/>
    <col min="518" max="518" width="16.140625" style="375" customWidth="1"/>
    <col min="519" max="519" width="15.85546875" style="375" customWidth="1"/>
    <col min="520" max="520" width="15.7109375" style="375" customWidth="1"/>
    <col min="521" max="521" width="17.85546875" style="375" customWidth="1"/>
    <col min="522" max="522" width="19" style="375" customWidth="1"/>
    <col min="523" max="523" width="17.7109375" style="375" customWidth="1"/>
    <col min="524" max="524" width="16.140625" style="375" customWidth="1"/>
    <col min="525" max="525" width="16.28515625" style="375" customWidth="1"/>
    <col min="526" max="526" width="15.28515625" style="375" customWidth="1"/>
    <col min="527" max="527" width="17.85546875" style="375" customWidth="1"/>
    <col min="528" max="528" width="16.42578125" style="375" customWidth="1"/>
    <col min="529" max="529" width="15" style="375" customWidth="1"/>
    <col min="530" max="530" width="15.7109375" style="375" customWidth="1"/>
    <col min="531" max="531" width="13.7109375" style="375" customWidth="1"/>
    <col min="532" max="533" width="14" style="375" customWidth="1"/>
    <col min="534" max="534" width="12.7109375" style="375" customWidth="1"/>
    <col min="535" max="535" width="13.42578125" style="375" customWidth="1"/>
    <col min="536" max="768" width="9.140625" style="375"/>
    <col min="769" max="769" width="4.42578125" style="375" customWidth="1"/>
    <col min="770" max="770" width="24.85546875" style="375" customWidth="1"/>
    <col min="771" max="771" width="16" style="375" customWidth="1"/>
    <col min="772" max="772" width="13.7109375" style="375" customWidth="1"/>
    <col min="773" max="773" width="15.7109375" style="375" customWidth="1"/>
    <col min="774" max="774" width="16.140625" style="375" customWidth="1"/>
    <col min="775" max="775" width="15.85546875" style="375" customWidth="1"/>
    <col min="776" max="776" width="15.7109375" style="375" customWidth="1"/>
    <col min="777" max="777" width="17.85546875" style="375" customWidth="1"/>
    <col min="778" max="778" width="19" style="375" customWidth="1"/>
    <col min="779" max="779" width="17.7109375" style="375" customWidth="1"/>
    <col min="780" max="780" width="16.140625" style="375" customWidth="1"/>
    <col min="781" max="781" width="16.28515625" style="375" customWidth="1"/>
    <col min="782" max="782" width="15.28515625" style="375" customWidth="1"/>
    <col min="783" max="783" width="17.85546875" style="375" customWidth="1"/>
    <col min="784" max="784" width="16.42578125" style="375" customWidth="1"/>
    <col min="785" max="785" width="15" style="375" customWidth="1"/>
    <col min="786" max="786" width="15.7109375" style="375" customWidth="1"/>
    <col min="787" max="787" width="13.7109375" style="375" customWidth="1"/>
    <col min="788" max="789" width="14" style="375" customWidth="1"/>
    <col min="790" max="790" width="12.7109375" style="375" customWidth="1"/>
    <col min="791" max="791" width="13.42578125" style="375" customWidth="1"/>
    <col min="792" max="1024" width="9.140625" style="375"/>
    <col min="1025" max="1025" width="4.42578125" style="375" customWidth="1"/>
    <col min="1026" max="1026" width="24.85546875" style="375" customWidth="1"/>
    <col min="1027" max="1027" width="16" style="375" customWidth="1"/>
    <col min="1028" max="1028" width="13.7109375" style="375" customWidth="1"/>
    <col min="1029" max="1029" width="15.7109375" style="375" customWidth="1"/>
    <col min="1030" max="1030" width="16.140625" style="375" customWidth="1"/>
    <col min="1031" max="1031" width="15.85546875" style="375" customWidth="1"/>
    <col min="1032" max="1032" width="15.7109375" style="375" customWidth="1"/>
    <col min="1033" max="1033" width="17.85546875" style="375" customWidth="1"/>
    <col min="1034" max="1034" width="19" style="375" customWidth="1"/>
    <col min="1035" max="1035" width="17.7109375" style="375" customWidth="1"/>
    <col min="1036" max="1036" width="16.140625" style="375" customWidth="1"/>
    <col min="1037" max="1037" width="16.28515625" style="375" customWidth="1"/>
    <col min="1038" max="1038" width="15.28515625" style="375" customWidth="1"/>
    <col min="1039" max="1039" width="17.85546875" style="375" customWidth="1"/>
    <col min="1040" max="1040" width="16.42578125" style="375" customWidth="1"/>
    <col min="1041" max="1041" width="15" style="375" customWidth="1"/>
    <col min="1042" max="1042" width="15.7109375" style="375" customWidth="1"/>
    <col min="1043" max="1043" width="13.7109375" style="375" customWidth="1"/>
    <col min="1044" max="1045" width="14" style="375" customWidth="1"/>
    <col min="1046" max="1046" width="12.7109375" style="375" customWidth="1"/>
    <col min="1047" max="1047" width="13.42578125" style="375" customWidth="1"/>
    <col min="1048" max="1280" width="9.140625" style="375"/>
    <col min="1281" max="1281" width="4.42578125" style="375" customWidth="1"/>
    <col min="1282" max="1282" width="24.85546875" style="375" customWidth="1"/>
    <col min="1283" max="1283" width="16" style="375" customWidth="1"/>
    <col min="1284" max="1284" width="13.7109375" style="375" customWidth="1"/>
    <col min="1285" max="1285" width="15.7109375" style="375" customWidth="1"/>
    <col min="1286" max="1286" width="16.140625" style="375" customWidth="1"/>
    <col min="1287" max="1287" width="15.85546875" style="375" customWidth="1"/>
    <col min="1288" max="1288" width="15.7109375" style="375" customWidth="1"/>
    <col min="1289" max="1289" width="17.85546875" style="375" customWidth="1"/>
    <col min="1290" max="1290" width="19" style="375" customWidth="1"/>
    <col min="1291" max="1291" width="17.7109375" style="375" customWidth="1"/>
    <col min="1292" max="1292" width="16.140625" style="375" customWidth="1"/>
    <col min="1293" max="1293" width="16.28515625" style="375" customWidth="1"/>
    <col min="1294" max="1294" width="15.28515625" style="375" customWidth="1"/>
    <col min="1295" max="1295" width="17.85546875" style="375" customWidth="1"/>
    <col min="1296" max="1296" width="16.42578125" style="375" customWidth="1"/>
    <col min="1297" max="1297" width="15" style="375" customWidth="1"/>
    <col min="1298" max="1298" width="15.7109375" style="375" customWidth="1"/>
    <col min="1299" max="1299" width="13.7109375" style="375" customWidth="1"/>
    <col min="1300" max="1301" width="14" style="375" customWidth="1"/>
    <col min="1302" max="1302" width="12.7109375" style="375" customWidth="1"/>
    <col min="1303" max="1303" width="13.42578125" style="375" customWidth="1"/>
    <col min="1304" max="1536" width="9.140625" style="375"/>
    <col min="1537" max="1537" width="4.42578125" style="375" customWidth="1"/>
    <col min="1538" max="1538" width="24.85546875" style="375" customWidth="1"/>
    <col min="1539" max="1539" width="16" style="375" customWidth="1"/>
    <col min="1540" max="1540" width="13.7109375" style="375" customWidth="1"/>
    <col min="1541" max="1541" width="15.7109375" style="375" customWidth="1"/>
    <col min="1542" max="1542" width="16.140625" style="375" customWidth="1"/>
    <col min="1543" max="1543" width="15.85546875" style="375" customWidth="1"/>
    <col min="1544" max="1544" width="15.7109375" style="375" customWidth="1"/>
    <col min="1545" max="1545" width="17.85546875" style="375" customWidth="1"/>
    <col min="1546" max="1546" width="19" style="375" customWidth="1"/>
    <col min="1547" max="1547" width="17.7109375" style="375" customWidth="1"/>
    <col min="1548" max="1548" width="16.140625" style="375" customWidth="1"/>
    <col min="1549" max="1549" width="16.28515625" style="375" customWidth="1"/>
    <col min="1550" max="1550" width="15.28515625" style="375" customWidth="1"/>
    <col min="1551" max="1551" width="17.85546875" style="375" customWidth="1"/>
    <col min="1552" max="1552" width="16.42578125" style="375" customWidth="1"/>
    <col min="1553" max="1553" width="15" style="375" customWidth="1"/>
    <col min="1554" max="1554" width="15.7109375" style="375" customWidth="1"/>
    <col min="1555" max="1555" width="13.7109375" style="375" customWidth="1"/>
    <col min="1556" max="1557" width="14" style="375" customWidth="1"/>
    <col min="1558" max="1558" width="12.7109375" style="375" customWidth="1"/>
    <col min="1559" max="1559" width="13.42578125" style="375" customWidth="1"/>
    <col min="1560" max="1792" width="9.140625" style="375"/>
    <col min="1793" max="1793" width="4.42578125" style="375" customWidth="1"/>
    <col min="1794" max="1794" width="24.85546875" style="375" customWidth="1"/>
    <col min="1795" max="1795" width="16" style="375" customWidth="1"/>
    <col min="1796" max="1796" width="13.7109375" style="375" customWidth="1"/>
    <col min="1797" max="1797" width="15.7109375" style="375" customWidth="1"/>
    <col min="1798" max="1798" width="16.140625" style="375" customWidth="1"/>
    <col min="1799" max="1799" width="15.85546875" style="375" customWidth="1"/>
    <col min="1800" max="1800" width="15.7109375" style="375" customWidth="1"/>
    <col min="1801" max="1801" width="17.85546875" style="375" customWidth="1"/>
    <col min="1802" max="1802" width="19" style="375" customWidth="1"/>
    <col min="1803" max="1803" width="17.7109375" style="375" customWidth="1"/>
    <col min="1804" max="1804" width="16.140625" style="375" customWidth="1"/>
    <col min="1805" max="1805" width="16.28515625" style="375" customWidth="1"/>
    <col min="1806" max="1806" width="15.28515625" style="375" customWidth="1"/>
    <col min="1807" max="1807" width="17.85546875" style="375" customWidth="1"/>
    <col min="1808" max="1808" width="16.42578125" style="375" customWidth="1"/>
    <col min="1809" max="1809" width="15" style="375" customWidth="1"/>
    <col min="1810" max="1810" width="15.7109375" style="375" customWidth="1"/>
    <col min="1811" max="1811" width="13.7109375" style="375" customWidth="1"/>
    <col min="1812" max="1813" width="14" style="375" customWidth="1"/>
    <col min="1814" max="1814" width="12.7109375" style="375" customWidth="1"/>
    <col min="1815" max="1815" width="13.42578125" style="375" customWidth="1"/>
    <col min="1816" max="2048" width="9.140625" style="375"/>
    <col min="2049" max="2049" width="4.42578125" style="375" customWidth="1"/>
    <col min="2050" max="2050" width="24.85546875" style="375" customWidth="1"/>
    <col min="2051" max="2051" width="16" style="375" customWidth="1"/>
    <col min="2052" max="2052" width="13.7109375" style="375" customWidth="1"/>
    <col min="2053" max="2053" width="15.7109375" style="375" customWidth="1"/>
    <col min="2054" max="2054" width="16.140625" style="375" customWidth="1"/>
    <col min="2055" max="2055" width="15.85546875" style="375" customWidth="1"/>
    <col min="2056" max="2056" width="15.7109375" style="375" customWidth="1"/>
    <col min="2057" max="2057" width="17.85546875" style="375" customWidth="1"/>
    <col min="2058" max="2058" width="19" style="375" customWidth="1"/>
    <col min="2059" max="2059" width="17.7109375" style="375" customWidth="1"/>
    <col min="2060" max="2060" width="16.140625" style="375" customWidth="1"/>
    <col min="2061" max="2061" width="16.28515625" style="375" customWidth="1"/>
    <col min="2062" max="2062" width="15.28515625" style="375" customWidth="1"/>
    <col min="2063" max="2063" width="17.85546875" style="375" customWidth="1"/>
    <col min="2064" max="2064" width="16.42578125" style="375" customWidth="1"/>
    <col min="2065" max="2065" width="15" style="375" customWidth="1"/>
    <col min="2066" max="2066" width="15.7109375" style="375" customWidth="1"/>
    <col min="2067" max="2067" width="13.7109375" style="375" customWidth="1"/>
    <col min="2068" max="2069" width="14" style="375" customWidth="1"/>
    <col min="2070" max="2070" width="12.7109375" style="375" customWidth="1"/>
    <col min="2071" max="2071" width="13.42578125" style="375" customWidth="1"/>
    <col min="2072" max="2304" width="9.140625" style="375"/>
    <col min="2305" max="2305" width="4.42578125" style="375" customWidth="1"/>
    <col min="2306" max="2306" width="24.85546875" style="375" customWidth="1"/>
    <col min="2307" max="2307" width="16" style="375" customWidth="1"/>
    <col min="2308" max="2308" width="13.7109375" style="375" customWidth="1"/>
    <col min="2309" max="2309" width="15.7109375" style="375" customWidth="1"/>
    <col min="2310" max="2310" width="16.140625" style="375" customWidth="1"/>
    <col min="2311" max="2311" width="15.85546875" style="375" customWidth="1"/>
    <col min="2312" max="2312" width="15.7109375" style="375" customWidth="1"/>
    <col min="2313" max="2313" width="17.85546875" style="375" customWidth="1"/>
    <col min="2314" max="2314" width="19" style="375" customWidth="1"/>
    <col min="2315" max="2315" width="17.7109375" style="375" customWidth="1"/>
    <col min="2316" max="2316" width="16.140625" style="375" customWidth="1"/>
    <col min="2317" max="2317" width="16.28515625" style="375" customWidth="1"/>
    <col min="2318" max="2318" width="15.28515625" style="375" customWidth="1"/>
    <col min="2319" max="2319" width="17.85546875" style="375" customWidth="1"/>
    <col min="2320" max="2320" width="16.42578125" style="375" customWidth="1"/>
    <col min="2321" max="2321" width="15" style="375" customWidth="1"/>
    <col min="2322" max="2322" width="15.7109375" style="375" customWidth="1"/>
    <col min="2323" max="2323" width="13.7109375" style="375" customWidth="1"/>
    <col min="2324" max="2325" width="14" style="375" customWidth="1"/>
    <col min="2326" max="2326" width="12.7109375" style="375" customWidth="1"/>
    <col min="2327" max="2327" width="13.42578125" style="375" customWidth="1"/>
    <col min="2328" max="2560" width="9.140625" style="375"/>
    <col min="2561" max="2561" width="4.42578125" style="375" customWidth="1"/>
    <col min="2562" max="2562" width="24.85546875" style="375" customWidth="1"/>
    <col min="2563" max="2563" width="16" style="375" customWidth="1"/>
    <col min="2564" max="2564" width="13.7109375" style="375" customWidth="1"/>
    <col min="2565" max="2565" width="15.7109375" style="375" customWidth="1"/>
    <col min="2566" max="2566" width="16.140625" style="375" customWidth="1"/>
    <col min="2567" max="2567" width="15.85546875" style="375" customWidth="1"/>
    <col min="2568" max="2568" width="15.7109375" style="375" customWidth="1"/>
    <col min="2569" max="2569" width="17.85546875" style="375" customWidth="1"/>
    <col min="2570" max="2570" width="19" style="375" customWidth="1"/>
    <col min="2571" max="2571" width="17.7109375" style="375" customWidth="1"/>
    <col min="2572" max="2572" width="16.140625" style="375" customWidth="1"/>
    <col min="2573" max="2573" width="16.28515625" style="375" customWidth="1"/>
    <col min="2574" max="2574" width="15.28515625" style="375" customWidth="1"/>
    <col min="2575" max="2575" width="17.85546875" style="375" customWidth="1"/>
    <col min="2576" max="2576" width="16.42578125" style="375" customWidth="1"/>
    <col min="2577" max="2577" width="15" style="375" customWidth="1"/>
    <col min="2578" max="2578" width="15.7109375" style="375" customWidth="1"/>
    <col min="2579" max="2579" width="13.7109375" style="375" customWidth="1"/>
    <col min="2580" max="2581" width="14" style="375" customWidth="1"/>
    <col min="2582" max="2582" width="12.7109375" style="375" customWidth="1"/>
    <col min="2583" max="2583" width="13.42578125" style="375" customWidth="1"/>
    <col min="2584" max="2816" width="9.140625" style="375"/>
    <col min="2817" max="2817" width="4.42578125" style="375" customWidth="1"/>
    <col min="2818" max="2818" width="24.85546875" style="375" customWidth="1"/>
    <col min="2819" max="2819" width="16" style="375" customWidth="1"/>
    <col min="2820" max="2820" width="13.7109375" style="375" customWidth="1"/>
    <col min="2821" max="2821" width="15.7109375" style="375" customWidth="1"/>
    <col min="2822" max="2822" width="16.140625" style="375" customWidth="1"/>
    <col min="2823" max="2823" width="15.85546875" style="375" customWidth="1"/>
    <col min="2824" max="2824" width="15.7109375" style="375" customWidth="1"/>
    <col min="2825" max="2825" width="17.85546875" style="375" customWidth="1"/>
    <col min="2826" max="2826" width="19" style="375" customWidth="1"/>
    <col min="2827" max="2827" width="17.7109375" style="375" customWidth="1"/>
    <col min="2828" max="2828" width="16.140625" style="375" customWidth="1"/>
    <col min="2829" max="2829" width="16.28515625" style="375" customWidth="1"/>
    <col min="2830" max="2830" width="15.28515625" style="375" customWidth="1"/>
    <col min="2831" max="2831" width="17.85546875" style="375" customWidth="1"/>
    <col min="2832" max="2832" width="16.42578125" style="375" customWidth="1"/>
    <col min="2833" max="2833" width="15" style="375" customWidth="1"/>
    <col min="2834" max="2834" width="15.7109375" style="375" customWidth="1"/>
    <col min="2835" max="2835" width="13.7109375" style="375" customWidth="1"/>
    <col min="2836" max="2837" width="14" style="375" customWidth="1"/>
    <col min="2838" max="2838" width="12.7109375" style="375" customWidth="1"/>
    <col min="2839" max="2839" width="13.42578125" style="375" customWidth="1"/>
    <col min="2840" max="3072" width="9.140625" style="375"/>
    <col min="3073" max="3073" width="4.42578125" style="375" customWidth="1"/>
    <col min="3074" max="3074" width="24.85546875" style="375" customWidth="1"/>
    <col min="3075" max="3075" width="16" style="375" customWidth="1"/>
    <col min="3076" max="3076" width="13.7109375" style="375" customWidth="1"/>
    <col min="3077" max="3077" width="15.7109375" style="375" customWidth="1"/>
    <col min="3078" max="3078" width="16.140625" style="375" customWidth="1"/>
    <col min="3079" max="3079" width="15.85546875" style="375" customWidth="1"/>
    <col min="3080" max="3080" width="15.7109375" style="375" customWidth="1"/>
    <col min="3081" max="3081" width="17.85546875" style="375" customWidth="1"/>
    <col min="3082" max="3082" width="19" style="375" customWidth="1"/>
    <col min="3083" max="3083" width="17.7109375" style="375" customWidth="1"/>
    <col min="3084" max="3084" width="16.140625" style="375" customWidth="1"/>
    <col min="3085" max="3085" width="16.28515625" style="375" customWidth="1"/>
    <col min="3086" max="3086" width="15.28515625" style="375" customWidth="1"/>
    <col min="3087" max="3087" width="17.85546875" style="375" customWidth="1"/>
    <col min="3088" max="3088" width="16.42578125" style="375" customWidth="1"/>
    <col min="3089" max="3089" width="15" style="375" customWidth="1"/>
    <col min="3090" max="3090" width="15.7109375" style="375" customWidth="1"/>
    <col min="3091" max="3091" width="13.7109375" style="375" customWidth="1"/>
    <col min="3092" max="3093" width="14" style="375" customWidth="1"/>
    <col min="3094" max="3094" width="12.7109375" style="375" customWidth="1"/>
    <col min="3095" max="3095" width="13.42578125" style="375" customWidth="1"/>
    <col min="3096" max="3328" width="9.140625" style="375"/>
    <col min="3329" max="3329" width="4.42578125" style="375" customWidth="1"/>
    <col min="3330" max="3330" width="24.85546875" style="375" customWidth="1"/>
    <col min="3331" max="3331" width="16" style="375" customWidth="1"/>
    <col min="3332" max="3332" width="13.7109375" style="375" customWidth="1"/>
    <col min="3333" max="3333" width="15.7109375" style="375" customWidth="1"/>
    <col min="3334" max="3334" width="16.140625" style="375" customWidth="1"/>
    <col min="3335" max="3335" width="15.85546875" style="375" customWidth="1"/>
    <col min="3336" max="3336" width="15.7109375" style="375" customWidth="1"/>
    <col min="3337" max="3337" width="17.85546875" style="375" customWidth="1"/>
    <col min="3338" max="3338" width="19" style="375" customWidth="1"/>
    <col min="3339" max="3339" width="17.7109375" style="375" customWidth="1"/>
    <col min="3340" max="3340" width="16.140625" style="375" customWidth="1"/>
    <col min="3341" max="3341" width="16.28515625" style="375" customWidth="1"/>
    <col min="3342" max="3342" width="15.28515625" style="375" customWidth="1"/>
    <col min="3343" max="3343" width="17.85546875" style="375" customWidth="1"/>
    <col min="3344" max="3344" width="16.42578125" style="375" customWidth="1"/>
    <col min="3345" max="3345" width="15" style="375" customWidth="1"/>
    <col min="3346" max="3346" width="15.7109375" style="375" customWidth="1"/>
    <col min="3347" max="3347" width="13.7109375" style="375" customWidth="1"/>
    <col min="3348" max="3349" width="14" style="375" customWidth="1"/>
    <col min="3350" max="3350" width="12.7109375" style="375" customWidth="1"/>
    <col min="3351" max="3351" width="13.42578125" style="375" customWidth="1"/>
    <col min="3352" max="3584" width="9.140625" style="375"/>
    <col min="3585" max="3585" width="4.42578125" style="375" customWidth="1"/>
    <col min="3586" max="3586" width="24.85546875" style="375" customWidth="1"/>
    <col min="3587" max="3587" width="16" style="375" customWidth="1"/>
    <col min="3588" max="3588" width="13.7109375" style="375" customWidth="1"/>
    <col min="3589" max="3589" width="15.7109375" style="375" customWidth="1"/>
    <col min="3590" max="3590" width="16.140625" style="375" customWidth="1"/>
    <col min="3591" max="3591" width="15.85546875" style="375" customWidth="1"/>
    <col min="3592" max="3592" width="15.7109375" style="375" customWidth="1"/>
    <col min="3593" max="3593" width="17.85546875" style="375" customWidth="1"/>
    <col min="3594" max="3594" width="19" style="375" customWidth="1"/>
    <col min="3595" max="3595" width="17.7109375" style="375" customWidth="1"/>
    <col min="3596" max="3596" width="16.140625" style="375" customWidth="1"/>
    <col min="3597" max="3597" width="16.28515625" style="375" customWidth="1"/>
    <col min="3598" max="3598" width="15.28515625" style="375" customWidth="1"/>
    <col min="3599" max="3599" width="17.85546875" style="375" customWidth="1"/>
    <col min="3600" max="3600" width="16.42578125" style="375" customWidth="1"/>
    <col min="3601" max="3601" width="15" style="375" customWidth="1"/>
    <col min="3602" max="3602" width="15.7109375" style="375" customWidth="1"/>
    <col min="3603" max="3603" width="13.7109375" style="375" customWidth="1"/>
    <col min="3604" max="3605" width="14" style="375" customWidth="1"/>
    <col min="3606" max="3606" width="12.7109375" style="375" customWidth="1"/>
    <col min="3607" max="3607" width="13.42578125" style="375" customWidth="1"/>
    <col min="3608" max="3840" width="9.140625" style="375"/>
    <col min="3841" max="3841" width="4.42578125" style="375" customWidth="1"/>
    <col min="3842" max="3842" width="24.85546875" style="375" customWidth="1"/>
    <col min="3843" max="3843" width="16" style="375" customWidth="1"/>
    <col min="3844" max="3844" width="13.7109375" style="375" customWidth="1"/>
    <col min="3845" max="3845" width="15.7109375" style="375" customWidth="1"/>
    <col min="3846" max="3846" width="16.140625" style="375" customWidth="1"/>
    <col min="3847" max="3847" width="15.85546875" style="375" customWidth="1"/>
    <col min="3848" max="3848" width="15.7109375" style="375" customWidth="1"/>
    <col min="3849" max="3849" width="17.85546875" style="375" customWidth="1"/>
    <col min="3850" max="3850" width="19" style="375" customWidth="1"/>
    <col min="3851" max="3851" width="17.7109375" style="375" customWidth="1"/>
    <col min="3852" max="3852" width="16.140625" style="375" customWidth="1"/>
    <col min="3853" max="3853" width="16.28515625" style="375" customWidth="1"/>
    <col min="3854" max="3854" width="15.28515625" style="375" customWidth="1"/>
    <col min="3855" max="3855" width="17.85546875" style="375" customWidth="1"/>
    <col min="3856" max="3856" width="16.42578125" style="375" customWidth="1"/>
    <col min="3857" max="3857" width="15" style="375" customWidth="1"/>
    <col min="3858" max="3858" width="15.7109375" style="375" customWidth="1"/>
    <col min="3859" max="3859" width="13.7109375" style="375" customWidth="1"/>
    <col min="3860" max="3861" width="14" style="375" customWidth="1"/>
    <col min="3862" max="3862" width="12.7109375" style="375" customWidth="1"/>
    <col min="3863" max="3863" width="13.42578125" style="375" customWidth="1"/>
    <col min="3864" max="4096" width="9.140625" style="375"/>
    <col min="4097" max="4097" width="4.42578125" style="375" customWidth="1"/>
    <col min="4098" max="4098" width="24.85546875" style="375" customWidth="1"/>
    <col min="4099" max="4099" width="16" style="375" customWidth="1"/>
    <col min="4100" max="4100" width="13.7109375" style="375" customWidth="1"/>
    <col min="4101" max="4101" width="15.7109375" style="375" customWidth="1"/>
    <col min="4102" max="4102" width="16.140625" style="375" customWidth="1"/>
    <col min="4103" max="4103" width="15.85546875" style="375" customWidth="1"/>
    <col min="4104" max="4104" width="15.7109375" style="375" customWidth="1"/>
    <col min="4105" max="4105" width="17.85546875" style="375" customWidth="1"/>
    <col min="4106" max="4106" width="19" style="375" customWidth="1"/>
    <col min="4107" max="4107" width="17.7109375" style="375" customWidth="1"/>
    <col min="4108" max="4108" width="16.140625" style="375" customWidth="1"/>
    <col min="4109" max="4109" width="16.28515625" style="375" customWidth="1"/>
    <col min="4110" max="4110" width="15.28515625" style="375" customWidth="1"/>
    <col min="4111" max="4111" width="17.85546875" style="375" customWidth="1"/>
    <col min="4112" max="4112" width="16.42578125" style="375" customWidth="1"/>
    <col min="4113" max="4113" width="15" style="375" customWidth="1"/>
    <col min="4114" max="4114" width="15.7109375" style="375" customWidth="1"/>
    <col min="4115" max="4115" width="13.7109375" style="375" customWidth="1"/>
    <col min="4116" max="4117" width="14" style="375" customWidth="1"/>
    <col min="4118" max="4118" width="12.7109375" style="375" customWidth="1"/>
    <col min="4119" max="4119" width="13.42578125" style="375" customWidth="1"/>
    <col min="4120" max="4352" width="9.140625" style="375"/>
    <col min="4353" max="4353" width="4.42578125" style="375" customWidth="1"/>
    <col min="4354" max="4354" width="24.85546875" style="375" customWidth="1"/>
    <col min="4355" max="4355" width="16" style="375" customWidth="1"/>
    <col min="4356" max="4356" width="13.7109375" style="375" customWidth="1"/>
    <col min="4357" max="4357" width="15.7109375" style="375" customWidth="1"/>
    <col min="4358" max="4358" width="16.140625" style="375" customWidth="1"/>
    <col min="4359" max="4359" width="15.85546875" style="375" customWidth="1"/>
    <col min="4360" max="4360" width="15.7109375" style="375" customWidth="1"/>
    <col min="4361" max="4361" width="17.85546875" style="375" customWidth="1"/>
    <col min="4362" max="4362" width="19" style="375" customWidth="1"/>
    <col min="4363" max="4363" width="17.7109375" style="375" customWidth="1"/>
    <col min="4364" max="4364" width="16.140625" style="375" customWidth="1"/>
    <col min="4365" max="4365" width="16.28515625" style="375" customWidth="1"/>
    <col min="4366" max="4366" width="15.28515625" style="375" customWidth="1"/>
    <col min="4367" max="4367" width="17.85546875" style="375" customWidth="1"/>
    <col min="4368" max="4368" width="16.42578125" style="375" customWidth="1"/>
    <col min="4369" max="4369" width="15" style="375" customWidth="1"/>
    <col min="4370" max="4370" width="15.7109375" style="375" customWidth="1"/>
    <col min="4371" max="4371" width="13.7109375" style="375" customWidth="1"/>
    <col min="4372" max="4373" width="14" style="375" customWidth="1"/>
    <col min="4374" max="4374" width="12.7109375" style="375" customWidth="1"/>
    <col min="4375" max="4375" width="13.42578125" style="375" customWidth="1"/>
    <col min="4376" max="4608" width="9.140625" style="375"/>
    <col min="4609" max="4609" width="4.42578125" style="375" customWidth="1"/>
    <col min="4610" max="4610" width="24.85546875" style="375" customWidth="1"/>
    <col min="4611" max="4611" width="16" style="375" customWidth="1"/>
    <col min="4612" max="4612" width="13.7109375" style="375" customWidth="1"/>
    <col min="4613" max="4613" width="15.7109375" style="375" customWidth="1"/>
    <col min="4614" max="4614" width="16.140625" style="375" customWidth="1"/>
    <col min="4615" max="4615" width="15.85546875" style="375" customWidth="1"/>
    <col min="4616" max="4616" width="15.7109375" style="375" customWidth="1"/>
    <col min="4617" max="4617" width="17.85546875" style="375" customWidth="1"/>
    <col min="4618" max="4618" width="19" style="375" customWidth="1"/>
    <col min="4619" max="4619" width="17.7109375" style="375" customWidth="1"/>
    <col min="4620" max="4620" width="16.140625" style="375" customWidth="1"/>
    <col min="4621" max="4621" width="16.28515625" style="375" customWidth="1"/>
    <col min="4622" max="4622" width="15.28515625" style="375" customWidth="1"/>
    <col min="4623" max="4623" width="17.85546875" style="375" customWidth="1"/>
    <col min="4624" max="4624" width="16.42578125" style="375" customWidth="1"/>
    <col min="4625" max="4625" width="15" style="375" customWidth="1"/>
    <col min="4626" max="4626" width="15.7109375" style="375" customWidth="1"/>
    <col min="4627" max="4627" width="13.7109375" style="375" customWidth="1"/>
    <col min="4628" max="4629" width="14" style="375" customWidth="1"/>
    <col min="4630" max="4630" width="12.7109375" style="375" customWidth="1"/>
    <col min="4631" max="4631" width="13.42578125" style="375" customWidth="1"/>
    <col min="4632" max="4864" width="9.140625" style="375"/>
    <col min="4865" max="4865" width="4.42578125" style="375" customWidth="1"/>
    <col min="4866" max="4866" width="24.85546875" style="375" customWidth="1"/>
    <col min="4867" max="4867" width="16" style="375" customWidth="1"/>
    <col min="4868" max="4868" width="13.7109375" style="375" customWidth="1"/>
    <col min="4869" max="4869" width="15.7109375" style="375" customWidth="1"/>
    <col min="4870" max="4870" width="16.140625" style="375" customWidth="1"/>
    <col min="4871" max="4871" width="15.85546875" style="375" customWidth="1"/>
    <col min="4872" max="4872" width="15.7109375" style="375" customWidth="1"/>
    <col min="4873" max="4873" width="17.85546875" style="375" customWidth="1"/>
    <col min="4874" max="4874" width="19" style="375" customWidth="1"/>
    <col min="4875" max="4875" width="17.7109375" style="375" customWidth="1"/>
    <col min="4876" max="4876" width="16.140625" style="375" customWidth="1"/>
    <col min="4877" max="4877" width="16.28515625" style="375" customWidth="1"/>
    <col min="4878" max="4878" width="15.28515625" style="375" customWidth="1"/>
    <col min="4879" max="4879" width="17.85546875" style="375" customWidth="1"/>
    <col min="4880" max="4880" width="16.42578125" style="375" customWidth="1"/>
    <col min="4881" max="4881" width="15" style="375" customWidth="1"/>
    <col min="4882" max="4882" width="15.7109375" style="375" customWidth="1"/>
    <col min="4883" max="4883" width="13.7109375" style="375" customWidth="1"/>
    <col min="4884" max="4885" width="14" style="375" customWidth="1"/>
    <col min="4886" max="4886" width="12.7109375" style="375" customWidth="1"/>
    <col min="4887" max="4887" width="13.42578125" style="375" customWidth="1"/>
    <col min="4888" max="5120" width="9.140625" style="375"/>
    <col min="5121" max="5121" width="4.42578125" style="375" customWidth="1"/>
    <col min="5122" max="5122" width="24.85546875" style="375" customWidth="1"/>
    <col min="5123" max="5123" width="16" style="375" customWidth="1"/>
    <col min="5124" max="5124" width="13.7109375" style="375" customWidth="1"/>
    <col min="5125" max="5125" width="15.7109375" style="375" customWidth="1"/>
    <col min="5126" max="5126" width="16.140625" style="375" customWidth="1"/>
    <col min="5127" max="5127" width="15.85546875" style="375" customWidth="1"/>
    <col min="5128" max="5128" width="15.7109375" style="375" customWidth="1"/>
    <col min="5129" max="5129" width="17.85546875" style="375" customWidth="1"/>
    <col min="5130" max="5130" width="19" style="375" customWidth="1"/>
    <col min="5131" max="5131" width="17.7109375" style="375" customWidth="1"/>
    <col min="5132" max="5132" width="16.140625" style="375" customWidth="1"/>
    <col min="5133" max="5133" width="16.28515625" style="375" customWidth="1"/>
    <col min="5134" max="5134" width="15.28515625" style="375" customWidth="1"/>
    <col min="5135" max="5135" width="17.85546875" style="375" customWidth="1"/>
    <col min="5136" max="5136" width="16.42578125" style="375" customWidth="1"/>
    <col min="5137" max="5137" width="15" style="375" customWidth="1"/>
    <col min="5138" max="5138" width="15.7109375" style="375" customWidth="1"/>
    <col min="5139" max="5139" width="13.7109375" style="375" customWidth="1"/>
    <col min="5140" max="5141" width="14" style="375" customWidth="1"/>
    <col min="5142" max="5142" width="12.7109375" style="375" customWidth="1"/>
    <col min="5143" max="5143" width="13.42578125" style="375" customWidth="1"/>
    <col min="5144" max="5376" width="9.140625" style="375"/>
    <col min="5377" max="5377" width="4.42578125" style="375" customWidth="1"/>
    <col min="5378" max="5378" width="24.85546875" style="375" customWidth="1"/>
    <col min="5379" max="5379" width="16" style="375" customWidth="1"/>
    <col min="5380" max="5380" width="13.7109375" style="375" customWidth="1"/>
    <col min="5381" max="5381" width="15.7109375" style="375" customWidth="1"/>
    <col min="5382" max="5382" width="16.140625" style="375" customWidth="1"/>
    <col min="5383" max="5383" width="15.85546875" style="375" customWidth="1"/>
    <col min="5384" max="5384" width="15.7109375" style="375" customWidth="1"/>
    <col min="5385" max="5385" width="17.85546875" style="375" customWidth="1"/>
    <col min="5386" max="5386" width="19" style="375" customWidth="1"/>
    <col min="5387" max="5387" width="17.7109375" style="375" customWidth="1"/>
    <col min="5388" max="5388" width="16.140625" style="375" customWidth="1"/>
    <col min="5389" max="5389" width="16.28515625" style="375" customWidth="1"/>
    <col min="5390" max="5390" width="15.28515625" style="375" customWidth="1"/>
    <col min="5391" max="5391" width="17.85546875" style="375" customWidth="1"/>
    <col min="5392" max="5392" width="16.42578125" style="375" customWidth="1"/>
    <col min="5393" max="5393" width="15" style="375" customWidth="1"/>
    <col min="5394" max="5394" width="15.7109375" style="375" customWidth="1"/>
    <col min="5395" max="5395" width="13.7109375" style="375" customWidth="1"/>
    <col min="5396" max="5397" width="14" style="375" customWidth="1"/>
    <col min="5398" max="5398" width="12.7109375" style="375" customWidth="1"/>
    <col min="5399" max="5399" width="13.42578125" style="375" customWidth="1"/>
    <col min="5400" max="5632" width="9.140625" style="375"/>
    <col min="5633" max="5633" width="4.42578125" style="375" customWidth="1"/>
    <col min="5634" max="5634" width="24.85546875" style="375" customWidth="1"/>
    <col min="5635" max="5635" width="16" style="375" customWidth="1"/>
    <col min="5636" max="5636" width="13.7109375" style="375" customWidth="1"/>
    <col min="5637" max="5637" width="15.7109375" style="375" customWidth="1"/>
    <col min="5638" max="5638" width="16.140625" style="375" customWidth="1"/>
    <col min="5639" max="5639" width="15.85546875" style="375" customWidth="1"/>
    <col min="5640" max="5640" width="15.7109375" style="375" customWidth="1"/>
    <col min="5641" max="5641" width="17.85546875" style="375" customWidth="1"/>
    <col min="5642" max="5642" width="19" style="375" customWidth="1"/>
    <col min="5643" max="5643" width="17.7109375" style="375" customWidth="1"/>
    <col min="5644" max="5644" width="16.140625" style="375" customWidth="1"/>
    <col min="5645" max="5645" width="16.28515625" style="375" customWidth="1"/>
    <col min="5646" max="5646" width="15.28515625" style="375" customWidth="1"/>
    <col min="5647" max="5647" width="17.85546875" style="375" customWidth="1"/>
    <col min="5648" max="5648" width="16.42578125" style="375" customWidth="1"/>
    <col min="5649" max="5649" width="15" style="375" customWidth="1"/>
    <col min="5650" max="5650" width="15.7109375" style="375" customWidth="1"/>
    <col min="5651" max="5651" width="13.7109375" style="375" customWidth="1"/>
    <col min="5652" max="5653" width="14" style="375" customWidth="1"/>
    <col min="5654" max="5654" width="12.7109375" style="375" customWidth="1"/>
    <col min="5655" max="5655" width="13.42578125" style="375" customWidth="1"/>
    <col min="5656" max="5888" width="9.140625" style="375"/>
    <col min="5889" max="5889" width="4.42578125" style="375" customWidth="1"/>
    <col min="5890" max="5890" width="24.85546875" style="375" customWidth="1"/>
    <col min="5891" max="5891" width="16" style="375" customWidth="1"/>
    <col min="5892" max="5892" width="13.7109375" style="375" customWidth="1"/>
    <col min="5893" max="5893" width="15.7109375" style="375" customWidth="1"/>
    <col min="5894" max="5894" width="16.140625" style="375" customWidth="1"/>
    <col min="5895" max="5895" width="15.85546875" style="375" customWidth="1"/>
    <col min="5896" max="5896" width="15.7109375" style="375" customWidth="1"/>
    <col min="5897" max="5897" width="17.85546875" style="375" customWidth="1"/>
    <col min="5898" max="5898" width="19" style="375" customWidth="1"/>
    <col min="5899" max="5899" width="17.7109375" style="375" customWidth="1"/>
    <col min="5900" max="5900" width="16.140625" style="375" customWidth="1"/>
    <col min="5901" max="5901" width="16.28515625" style="375" customWidth="1"/>
    <col min="5902" max="5902" width="15.28515625" style="375" customWidth="1"/>
    <col min="5903" max="5903" width="17.85546875" style="375" customWidth="1"/>
    <col min="5904" max="5904" width="16.42578125" style="375" customWidth="1"/>
    <col min="5905" max="5905" width="15" style="375" customWidth="1"/>
    <col min="5906" max="5906" width="15.7109375" style="375" customWidth="1"/>
    <col min="5907" max="5907" width="13.7109375" style="375" customWidth="1"/>
    <col min="5908" max="5909" width="14" style="375" customWidth="1"/>
    <col min="5910" max="5910" width="12.7109375" style="375" customWidth="1"/>
    <col min="5911" max="5911" width="13.42578125" style="375" customWidth="1"/>
    <col min="5912" max="6144" width="9.140625" style="375"/>
    <col min="6145" max="6145" width="4.42578125" style="375" customWidth="1"/>
    <col min="6146" max="6146" width="24.85546875" style="375" customWidth="1"/>
    <col min="6147" max="6147" width="16" style="375" customWidth="1"/>
    <col min="6148" max="6148" width="13.7109375" style="375" customWidth="1"/>
    <col min="6149" max="6149" width="15.7109375" style="375" customWidth="1"/>
    <col min="6150" max="6150" width="16.140625" style="375" customWidth="1"/>
    <col min="6151" max="6151" width="15.85546875" style="375" customWidth="1"/>
    <col min="6152" max="6152" width="15.7109375" style="375" customWidth="1"/>
    <col min="6153" max="6153" width="17.85546875" style="375" customWidth="1"/>
    <col min="6154" max="6154" width="19" style="375" customWidth="1"/>
    <col min="6155" max="6155" width="17.7109375" style="375" customWidth="1"/>
    <col min="6156" max="6156" width="16.140625" style="375" customWidth="1"/>
    <col min="6157" max="6157" width="16.28515625" style="375" customWidth="1"/>
    <col min="6158" max="6158" width="15.28515625" style="375" customWidth="1"/>
    <col min="6159" max="6159" width="17.85546875" style="375" customWidth="1"/>
    <col min="6160" max="6160" width="16.42578125" style="375" customWidth="1"/>
    <col min="6161" max="6161" width="15" style="375" customWidth="1"/>
    <col min="6162" max="6162" width="15.7109375" style="375" customWidth="1"/>
    <col min="6163" max="6163" width="13.7109375" style="375" customWidth="1"/>
    <col min="6164" max="6165" width="14" style="375" customWidth="1"/>
    <col min="6166" max="6166" width="12.7109375" style="375" customWidth="1"/>
    <col min="6167" max="6167" width="13.42578125" style="375" customWidth="1"/>
    <col min="6168" max="6400" width="9.140625" style="375"/>
    <col min="6401" max="6401" width="4.42578125" style="375" customWidth="1"/>
    <col min="6402" max="6402" width="24.85546875" style="375" customWidth="1"/>
    <col min="6403" max="6403" width="16" style="375" customWidth="1"/>
    <col min="6404" max="6404" width="13.7109375" style="375" customWidth="1"/>
    <col min="6405" max="6405" width="15.7109375" style="375" customWidth="1"/>
    <col min="6406" max="6406" width="16.140625" style="375" customWidth="1"/>
    <col min="6407" max="6407" width="15.85546875" style="375" customWidth="1"/>
    <col min="6408" max="6408" width="15.7109375" style="375" customWidth="1"/>
    <col min="6409" max="6409" width="17.85546875" style="375" customWidth="1"/>
    <col min="6410" max="6410" width="19" style="375" customWidth="1"/>
    <col min="6411" max="6411" width="17.7109375" style="375" customWidth="1"/>
    <col min="6412" max="6412" width="16.140625" style="375" customWidth="1"/>
    <col min="6413" max="6413" width="16.28515625" style="375" customWidth="1"/>
    <col min="6414" max="6414" width="15.28515625" style="375" customWidth="1"/>
    <col min="6415" max="6415" width="17.85546875" style="375" customWidth="1"/>
    <col min="6416" max="6416" width="16.42578125" style="375" customWidth="1"/>
    <col min="6417" max="6417" width="15" style="375" customWidth="1"/>
    <col min="6418" max="6418" width="15.7109375" style="375" customWidth="1"/>
    <col min="6419" max="6419" width="13.7109375" style="375" customWidth="1"/>
    <col min="6420" max="6421" width="14" style="375" customWidth="1"/>
    <col min="6422" max="6422" width="12.7109375" style="375" customWidth="1"/>
    <col min="6423" max="6423" width="13.42578125" style="375" customWidth="1"/>
    <col min="6424" max="6656" width="9.140625" style="375"/>
    <col min="6657" max="6657" width="4.42578125" style="375" customWidth="1"/>
    <col min="6658" max="6658" width="24.85546875" style="375" customWidth="1"/>
    <col min="6659" max="6659" width="16" style="375" customWidth="1"/>
    <col min="6660" max="6660" width="13.7109375" style="375" customWidth="1"/>
    <col min="6661" max="6661" width="15.7109375" style="375" customWidth="1"/>
    <col min="6662" max="6662" width="16.140625" style="375" customWidth="1"/>
    <col min="6663" max="6663" width="15.85546875" style="375" customWidth="1"/>
    <col min="6664" max="6664" width="15.7109375" style="375" customWidth="1"/>
    <col min="6665" max="6665" width="17.85546875" style="375" customWidth="1"/>
    <col min="6666" max="6666" width="19" style="375" customWidth="1"/>
    <col min="6667" max="6667" width="17.7109375" style="375" customWidth="1"/>
    <col min="6668" max="6668" width="16.140625" style="375" customWidth="1"/>
    <col min="6669" max="6669" width="16.28515625" style="375" customWidth="1"/>
    <col min="6670" max="6670" width="15.28515625" style="375" customWidth="1"/>
    <col min="6671" max="6671" width="17.85546875" style="375" customWidth="1"/>
    <col min="6672" max="6672" width="16.42578125" style="375" customWidth="1"/>
    <col min="6673" max="6673" width="15" style="375" customWidth="1"/>
    <col min="6674" max="6674" width="15.7109375" style="375" customWidth="1"/>
    <col min="6675" max="6675" width="13.7109375" style="375" customWidth="1"/>
    <col min="6676" max="6677" width="14" style="375" customWidth="1"/>
    <col min="6678" max="6678" width="12.7109375" style="375" customWidth="1"/>
    <col min="6679" max="6679" width="13.42578125" style="375" customWidth="1"/>
    <col min="6680" max="6912" width="9.140625" style="375"/>
    <col min="6913" max="6913" width="4.42578125" style="375" customWidth="1"/>
    <col min="6914" max="6914" width="24.85546875" style="375" customWidth="1"/>
    <col min="6915" max="6915" width="16" style="375" customWidth="1"/>
    <col min="6916" max="6916" width="13.7109375" style="375" customWidth="1"/>
    <col min="6917" max="6917" width="15.7109375" style="375" customWidth="1"/>
    <col min="6918" max="6918" width="16.140625" style="375" customWidth="1"/>
    <col min="6919" max="6919" width="15.85546875" style="375" customWidth="1"/>
    <col min="6920" max="6920" width="15.7109375" style="375" customWidth="1"/>
    <col min="6921" max="6921" width="17.85546875" style="375" customWidth="1"/>
    <col min="6922" max="6922" width="19" style="375" customWidth="1"/>
    <col min="6923" max="6923" width="17.7109375" style="375" customWidth="1"/>
    <col min="6924" max="6924" width="16.140625" style="375" customWidth="1"/>
    <col min="6925" max="6925" width="16.28515625" style="375" customWidth="1"/>
    <col min="6926" max="6926" width="15.28515625" style="375" customWidth="1"/>
    <col min="6927" max="6927" width="17.85546875" style="375" customWidth="1"/>
    <col min="6928" max="6928" width="16.42578125" style="375" customWidth="1"/>
    <col min="6929" max="6929" width="15" style="375" customWidth="1"/>
    <col min="6930" max="6930" width="15.7109375" style="375" customWidth="1"/>
    <col min="6931" max="6931" width="13.7109375" style="375" customWidth="1"/>
    <col min="6932" max="6933" width="14" style="375" customWidth="1"/>
    <col min="6934" max="6934" width="12.7109375" style="375" customWidth="1"/>
    <col min="6935" max="6935" width="13.42578125" style="375" customWidth="1"/>
    <col min="6936" max="7168" width="9.140625" style="375"/>
    <col min="7169" max="7169" width="4.42578125" style="375" customWidth="1"/>
    <col min="7170" max="7170" width="24.85546875" style="375" customWidth="1"/>
    <col min="7171" max="7171" width="16" style="375" customWidth="1"/>
    <col min="7172" max="7172" width="13.7109375" style="375" customWidth="1"/>
    <col min="7173" max="7173" width="15.7109375" style="375" customWidth="1"/>
    <col min="7174" max="7174" width="16.140625" style="375" customWidth="1"/>
    <col min="7175" max="7175" width="15.85546875" style="375" customWidth="1"/>
    <col min="7176" max="7176" width="15.7109375" style="375" customWidth="1"/>
    <col min="7177" max="7177" width="17.85546875" style="375" customWidth="1"/>
    <col min="7178" max="7178" width="19" style="375" customWidth="1"/>
    <col min="7179" max="7179" width="17.7109375" style="375" customWidth="1"/>
    <col min="7180" max="7180" width="16.140625" style="375" customWidth="1"/>
    <col min="7181" max="7181" width="16.28515625" style="375" customWidth="1"/>
    <col min="7182" max="7182" width="15.28515625" style="375" customWidth="1"/>
    <col min="7183" max="7183" width="17.85546875" style="375" customWidth="1"/>
    <col min="7184" max="7184" width="16.42578125" style="375" customWidth="1"/>
    <col min="7185" max="7185" width="15" style="375" customWidth="1"/>
    <col min="7186" max="7186" width="15.7109375" style="375" customWidth="1"/>
    <col min="7187" max="7187" width="13.7109375" style="375" customWidth="1"/>
    <col min="7188" max="7189" width="14" style="375" customWidth="1"/>
    <col min="7190" max="7190" width="12.7109375" style="375" customWidth="1"/>
    <col min="7191" max="7191" width="13.42578125" style="375" customWidth="1"/>
    <col min="7192" max="7424" width="9.140625" style="375"/>
    <col min="7425" max="7425" width="4.42578125" style="375" customWidth="1"/>
    <col min="7426" max="7426" width="24.85546875" style="375" customWidth="1"/>
    <col min="7427" max="7427" width="16" style="375" customWidth="1"/>
    <col min="7428" max="7428" width="13.7109375" style="375" customWidth="1"/>
    <col min="7429" max="7429" width="15.7109375" style="375" customWidth="1"/>
    <col min="7430" max="7430" width="16.140625" style="375" customWidth="1"/>
    <col min="7431" max="7431" width="15.85546875" style="375" customWidth="1"/>
    <col min="7432" max="7432" width="15.7109375" style="375" customWidth="1"/>
    <col min="7433" max="7433" width="17.85546875" style="375" customWidth="1"/>
    <col min="7434" max="7434" width="19" style="375" customWidth="1"/>
    <col min="7435" max="7435" width="17.7109375" style="375" customWidth="1"/>
    <col min="7436" max="7436" width="16.140625" style="375" customWidth="1"/>
    <col min="7437" max="7437" width="16.28515625" style="375" customWidth="1"/>
    <col min="7438" max="7438" width="15.28515625" style="375" customWidth="1"/>
    <col min="7439" max="7439" width="17.85546875" style="375" customWidth="1"/>
    <col min="7440" max="7440" width="16.42578125" style="375" customWidth="1"/>
    <col min="7441" max="7441" width="15" style="375" customWidth="1"/>
    <col min="7442" max="7442" width="15.7109375" style="375" customWidth="1"/>
    <col min="7443" max="7443" width="13.7109375" style="375" customWidth="1"/>
    <col min="7444" max="7445" width="14" style="375" customWidth="1"/>
    <col min="7446" max="7446" width="12.7109375" style="375" customWidth="1"/>
    <col min="7447" max="7447" width="13.42578125" style="375" customWidth="1"/>
    <col min="7448" max="7680" width="9.140625" style="375"/>
    <col min="7681" max="7681" width="4.42578125" style="375" customWidth="1"/>
    <col min="7682" max="7682" width="24.85546875" style="375" customWidth="1"/>
    <col min="7683" max="7683" width="16" style="375" customWidth="1"/>
    <col min="7684" max="7684" width="13.7109375" style="375" customWidth="1"/>
    <col min="7685" max="7685" width="15.7109375" style="375" customWidth="1"/>
    <col min="7686" max="7686" width="16.140625" style="375" customWidth="1"/>
    <col min="7687" max="7687" width="15.85546875" style="375" customWidth="1"/>
    <col min="7688" max="7688" width="15.7109375" style="375" customWidth="1"/>
    <col min="7689" max="7689" width="17.85546875" style="375" customWidth="1"/>
    <col min="7690" max="7690" width="19" style="375" customWidth="1"/>
    <col min="7691" max="7691" width="17.7109375" style="375" customWidth="1"/>
    <col min="7692" max="7692" width="16.140625" style="375" customWidth="1"/>
    <col min="7693" max="7693" width="16.28515625" style="375" customWidth="1"/>
    <col min="7694" max="7694" width="15.28515625" style="375" customWidth="1"/>
    <col min="7695" max="7695" width="17.85546875" style="375" customWidth="1"/>
    <col min="7696" max="7696" width="16.42578125" style="375" customWidth="1"/>
    <col min="7697" max="7697" width="15" style="375" customWidth="1"/>
    <col min="7698" max="7698" width="15.7109375" style="375" customWidth="1"/>
    <col min="7699" max="7699" width="13.7109375" style="375" customWidth="1"/>
    <col min="7700" max="7701" width="14" style="375" customWidth="1"/>
    <col min="7702" max="7702" width="12.7109375" style="375" customWidth="1"/>
    <col min="7703" max="7703" width="13.42578125" style="375" customWidth="1"/>
    <col min="7704" max="7936" width="9.140625" style="375"/>
    <col min="7937" max="7937" width="4.42578125" style="375" customWidth="1"/>
    <col min="7938" max="7938" width="24.85546875" style="375" customWidth="1"/>
    <col min="7939" max="7939" width="16" style="375" customWidth="1"/>
    <col min="7940" max="7940" width="13.7109375" style="375" customWidth="1"/>
    <col min="7941" max="7941" width="15.7109375" style="375" customWidth="1"/>
    <col min="7942" max="7942" width="16.140625" style="375" customWidth="1"/>
    <col min="7943" max="7943" width="15.85546875" style="375" customWidth="1"/>
    <col min="7944" max="7944" width="15.7109375" style="375" customWidth="1"/>
    <col min="7945" max="7945" width="17.85546875" style="375" customWidth="1"/>
    <col min="7946" max="7946" width="19" style="375" customWidth="1"/>
    <col min="7947" max="7947" width="17.7109375" style="375" customWidth="1"/>
    <col min="7948" max="7948" width="16.140625" style="375" customWidth="1"/>
    <col min="7949" max="7949" width="16.28515625" style="375" customWidth="1"/>
    <col min="7950" max="7950" width="15.28515625" style="375" customWidth="1"/>
    <col min="7951" max="7951" width="17.85546875" style="375" customWidth="1"/>
    <col min="7952" max="7952" width="16.42578125" style="375" customWidth="1"/>
    <col min="7953" max="7953" width="15" style="375" customWidth="1"/>
    <col min="7954" max="7954" width="15.7109375" style="375" customWidth="1"/>
    <col min="7955" max="7955" width="13.7109375" style="375" customWidth="1"/>
    <col min="7956" max="7957" width="14" style="375" customWidth="1"/>
    <col min="7958" max="7958" width="12.7109375" style="375" customWidth="1"/>
    <col min="7959" max="7959" width="13.42578125" style="375" customWidth="1"/>
    <col min="7960" max="8192" width="9.140625" style="375"/>
    <col min="8193" max="8193" width="4.42578125" style="375" customWidth="1"/>
    <col min="8194" max="8194" width="24.85546875" style="375" customWidth="1"/>
    <col min="8195" max="8195" width="16" style="375" customWidth="1"/>
    <col min="8196" max="8196" width="13.7109375" style="375" customWidth="1"/>
    <col min="8197" max="8197" width="15.7109375" style="375" customWidth="1"/>
    <col min="8198" max="8198" width="16.140625" style="375" customWidth="1"/>
    <col min="8199" max="8199" width="15.85546875" style="375" customWidth="1"/>
    <col min="8200" max="8200" width="15.7109375" style="375" customWidth="1"/>
    <col min="8201" max="8201" width="17.85546875" style="375" customWidth="1"/>
    <col min="8202" max="8202" width="19" style="375" customWidth="1"/>
    <col min="8203" max="8203" width="17.7109375" style="375" customWidth="1"/>
    <col min="8204" max="8204" width="16.140625" style="375" customWidth="1"/>
    <col min="8205" max="8205" width="16.28515625" style="375" customWidth="1"/>
    <col min="8206" max="8206" width="15.28515625" style="375" customWidth="1"/>
    <col min="8207" max="8207" width="17.85546875" style="375" customWidth="1"/>
    <col min="8208" max="8208" width="16.42578125" style="375" customWidth="1"/>
    <col min="8209" max="8209" width="15" style="375" customWidth="1"/>
    <col min="8210" max="8210" width="15.7109375" style="375" customWidth="1"/>
    <col min="8211" max="8211" width="13.7109375" style="375" customWidth="1"/>
    <col min="8212" max="8213" width="14" style="375" customWidth="1"/>
    <col min="8214" max="8214" width="12.7109375" style="375" customWidth="1"/>
    <col min="8215" max="8215" width="13.42578125" style="375" customWidth="1"/>
    <col min="8216" max="8448" width="9.140625" style="375"/>
    <col min="8449" max="8449" width="4.42578125" style="375" customWidth="1"/>
    <col min="8450" max="8450" width="24.85546875" style="375" customWidth="1"/>
    <col min="8451" max="8451" width="16" style="375" customWidth="1"/>
    <col min="8452" max="8452" width="13.7109375" style="375" customWidth="1"/>
    <col min="8453" max="8453" width="15.7109375" style="375" customWidth="1"/>
    <col min="8454" max="8454" width="16.140625" style="375" customWidth="1"/>
    <col min="8455" max="8455" width="15.85546875" style="375" customWidth="1"/>
    <col min="8456" max="8456" width="15.7109375" style="375" customWidth="1"/>
    <col min="8457" max="8457" width="17.85546875" style="375" customWidth="1"/>
    <col min="8458" max="8458" width="19" style="375" customWidth="1"/>
    <col min="8459" max="8459" width="17.7109375" style="375" customWidth="1"/>
    <col min="8460" max="8460" width="16.140625" style="375" customWidth="1"/>
    <col min="8461" max="8461" width="16.28515625" style="375" customWidth="1"/>
    <col min="8462" max="8462" width="15.28515625" style="375" customWidth="1"/>
    <col min="8463" max="8463" width="17.85546875" style="375" customWidth="1"/>
    <col min="8464" max="8464" width="16.42578125" style="375" customWidth="1"/>
    <col min="8465" max="8465" width="15" style="375" customWidth="1"/>
    <col min="8466" max="8466" width="15.7109375" style="375" customWidth="1"/>
    <col min="8467" max="8467" width="13.7109375" style="375" customWidth="1"/>
    <col min="8468" max="8469" width="14" style="375" customWidth="1"/>
    <col min="8470" max="8470" width="12.7109375" style="375" customWidth="1"/>
    <col min="8471" max="8471" width="13.42578125" style="375" customWidth="1"/>
    <col min="8472" max="8704" width="9.140625" style="375"/>
    <col min="8705" max="8705" width="4.42578125" style="375" customWidth="1"/>
    <col min="8706" max="8706" width="24.85546875" style="375" customWidth="1"/>
    <col min="8707" max="8707" width="16" style="375" customWidth="1"/>
    <col min="8708" max="8708" width="13.7109375" style="375" customWidth="1"/>
    <col min="8709" max="8709" width="15.7109375" style="375" customWidth="1"/>
    <col min="8710" max="8710" width="16.140625" style="375" customWidth="1"/>
    <col min="8711" max="8711" width="15.85546875" style="375" customWidth="1"/>
    <col min="8712" max="8712" width="15.7109375" style="375" customWidth="1"/>
    <col min="8713" max="8713" width="17.85546875" style="375" customWidth="1"/>
    <col min="8714" max="8714" width="19" style="375" customWidth="1"/>
    <col min="8715" max="8715" width="17.7109375" style="375" customWidth="1"/>
    <col min="8716" max="8716" width="16.140625" style="375" customWidth="1"/>
    <col min="8717" max="8717" width="16.28515625" style="375" customWidth="1"/>
    <col min="8718" max="8718" width="15.28515625" style="375" customWidth="1"/>
    <col min="8719" max="8719" width="17.85546875" style="375" customWidth="1"/>
    <col min="8720" max="8720" width="16.42578125" style="375" customWidth="1"/>
    <col min="8721" max="8721" width="15" style="375" customWidth="1"/>
    <col min="8722" max="8722" width="15.7109375" style="375" customWidth="1"/>
    <col min="8723" max="8723" width="13.7109375" style="375" customWidth="1"/>
    <col min="8724" max="8725" width="14" style="375" customWidth="1"/>
    <col min="8726" max="8726" width="12.7109375" style="375" customWidth="1"/>
    <col min="8727" max="8727" width="13.42578125" style="375" customWidth="1"/>
    <col min="8728" max="8960" width="9.140625" style="375"/>
    <col min="8961" max="8961" width="4.42578125" style="375" customWidth="1"/>
    <col min="8962" max="8962" width="24.85546875" style="375" customWidth="1"/>
    <col min="8963" max="8963" width="16" style="375" customWidth="1"/>
    <col min="8964" max="8964" width="13.7109375" style="375" customWidth="1"/>
    <col min="8965" max="8965" width="15.7109375" style="375" customWidth="1"/>
    <col min="8966" max="8966" width="16.140625" style="375" customWidth="1"/>
    <col min="8967" max="8967" width="15.85546875" style="375" customWidth="1"/>
    <col min="8968" max="8968" width="15.7109375" style="375" customWidth="1"/>
    <col min="8969" max="8969" width="17.85546875" style="375" customWidth="1"/>
    <col min="8970" max="8970" width="19" style="375" customWidth="1"/>
    <col min="8971" max="8971" width="17.7109375" style="375" customWidth="1"/>
    <col min="8972" max="8972" width="16.140625" style="375" customWidth="1"/>
    <col min="8973" max="8973" width="16.28515625" style="375" customWidth="1"/>
    <col min="8974" max="8974" width="15.28515625" style="375" customWidth="1"/>
    <col min="8975" max="8975" width="17.85546875" style="375" customWidth="1"/>
    <col min="8976" max="8976" width="16.42578125" style="375" customWidth="1"/>
    <col min="8977" max="8977" width="15" style="375" customWidth="1"/>
    <col min="8978" max="8978" width="15.7109375" style="375" customWidth="1"/>
    <col min="8979" max="8979" width="13.7109375" style="375" customWidth="1"/>
    <col min="8980" max="8981" width="14" style="375" customWidth="1"/>
    <col min="8982" max="8982" width="12.7109375" style="375" customWidth="1"/>
    <col min="8983" max="8983" width="13.42578125" style="375" customWidth="1"/>
    <col min="8984" max="9216" width="9.140625" style="375"/>
    <col min="9217" max="9217" width="4.42578125" style="375" customWidth="1"/>
    <col min="9218" max="9218" width="24.85546875" style="375" customWidth="1"/>
    <col min="9219" max="9219" width="16" style="375" customWidth="1"/>
    <col min="9220" max="9220" width="13.7109375" style="375" customWidth="1"/>
    <col min="9221" max="9221" width="15.7109375" style="375" customWidth="1"/>
    <col min="9222" max="9222" width="16.140625" style="375" customWidth="1"/>
    <col min="9223" max="9223" width="15.85546875" style="375" customWidth="1"/>
    <col min="9224" max="9224" width="15.7109375" style="375" customWidth="1"/>
    <col min="9225" max="9225" width="17.85546875" style="375" customWidth="1"/>
    <col min="9226" max="9226" width="19" style="375" customWidth="1"/>
    <col min="9227" max="9227" width="17.7109375" style="375" customWidth="1"/>
    <col min="9228" max="9228" width="16.140625" style="375" customWidth="1"/>
    <col min="9229" max="9229" width="16.28515625" style="375" customWidth="1"/>
    <col min="9230" max="9230" width="15.28515625" style="375" customWidth="1"/>
    <col min="9231" max="9231" width="17.85546875" style="375" customWidth="1"/>
    <col min="9232" max="9232" width="16.42578125" style="375" customWidth="1"/>
    <col min="9233" max="9233" width="15" style="375" customWidth="1"/>
    <col min="9234" max="9234" width="15.7109375" style="375" customWidth="1"/>
    <col min="9235" max="9235" width="13.7109375" style="375" customWidth="1"/>
    <col min="9236" max="9237" width="14" style="375" customWidth="1"/>
    <col min="9238" max="9238" width="12.7109375" style="375" customWidth="1"/>
    <col min="9239" max="9239" width="13.42578125" style="375" customWidth="1"/>
    <col min="9240" max="9472" width="9.140625" style="375"/>
    <col min="9473" max="9473" width="4.42578125" style="375" customWidth="1"/>
    <col min="9474" max="9474" width="24.85546875" style="375" customWidth="1"/>
    <col min="9475" max="9475" width="16" style="375" customWidth="1"/>
    <col min="9476" max="9476" width="13.7109375" style="375" customWidth="1"/>
    <col min="9477" max="9477" width="15.7109375" style="375" customWidth="1"/>
    <col min="9478" max="9478" width="16.140625" style="375" customWidth="1"/>
    <col min="9479" max="9479" width="15.85546875" style="375" customWidth="1"/>
    <col min="9480" max="9480" width="15.7109375" style="375" customWidth="1"/>
    <col min="9481" max="9481" width="17.85546875" style="375" customWidth="1"/>
    <col min="9482" max="9482" width="19" style="375" customWidth="1"/>
    <col min="9483" max="9483" width="17.7109375" style="375" customWidth="1"/>
    <col min="9484" max="9484" width="16.140625" style="375" customWidth="1"/>
    <col min="9485" max="9485" width="16.28515625" style="375" customWidth="1"/>
    <col min="9486" max="9486" width="15.28515625" style="375" customWidth="1"/>
    <col min="9487" max="9487" width="17.85546875" style="375" customWidth="1"/>
    <col min="9488" max="9488" width="16.42578125" style="375" customWidth="1"/>
    <col min="9489" max="9489" width="15" style="375" customWidth="1"/>
    <col min="9490" max="9490" width="15.7109375" style="375" customWidth="1"/>
    <col min="9491" max="9491" width="13.7109375" style="375" customWidth="1"/>
    <col min="9492" max="9493" width="14" style="375" customWidth="1"/>
    <col min="9494" max="9494" width="12.7109375" style="375" customWidth="1"/>
    <col min="9495" max="9495" width="13.42578125" style="375" customWidth="1"/>
    <col min="9496" max="9728" width="9.140625" style="375"/>
    <col min="9729" max="9729" width="4.42578125" style="375" customWidth="1"/>
    <col min="9730" max="9730" width="24.85546875" style="375" customWidth="1"/>
    <col min="9731" max="9731" width="16" style="375" customWidth="1"/>
    <col min="9732" max="9732" width="13.7109375" style="375" customWidth="1"/>
    <col min="9733" max="9733" width="15.7109375" style="375" customWidth="1"/>
    <col min="9734" max="9734" width="16.140625" style="375" customWidth="1"/>
    <col min="9735" max="9735" width="15.85546875" style="375" customWidth="1"/>
    <col min="9736" max="9736" width="15.7109375" style="375" customWidth="1"/>
    <col min="9737" max="9737" width="17.85546875" style="375" customWidth="1"/>
    <col min="9738" max="9738" width="19" style="375" customWidth="1"/>
    <col min="9739" max="9739" width="17.7109375" style="375" customWidth="1"/>
    <col min="9740" max="9740" width="16.140625" style="375" customWidth="1"/>
    <col min="9741" max="9741" width="16.28515625" style="375" customWidth="1"/>
    <col min="9742" max="9742" width="15.28515625" style="375" customWidth="1"/>
    <col min="9743" max="9743" width="17.85546875" style="375" customWidth="1"/>
    <col min="9744" max="9744" width="16.42578125" style="375" customWidth="1"/>
    <col min="9745" max="9745" width="15" style="375" customWidth="1"/>
    <col min="9746" max="9746" width="15.7109375" style="375" customWidth="1"/>
    <col min="9747" max="9747" width="13.7109375" style="375" customWidth="1"/>
    <col min="9748" max="9749" width="14" style="375" customWidth="1"/>
    <col min="9750" max="9750" width="12.7109375" style="375" customWidth="1"/>
    <col min="9751" max="9751" width="13.42578125" style="375" customWidth="1"/>
    <col min="9752" max="9984" width="9.140625" style="375"/>
    <col min="9985" max="9985" width="4.42578125" style="375" customWidth="1"/>
    <col min="9986" max="9986" width="24.85546875" style="375" customWidth="1"/>
    <col min="9987" max="9987" width="16" style="375" customWidth="1"/>
    <col min="9988" max="9988" width="13.7109375" style="375" customWidth="1"/>
    <col min="9989" max="9989" width="15.7109375" style="375" customWidth="1"/>
    <col min="9990" max="9990" width="16.140625" style="375" customWidth="1"/>
    <col min="9991" max="9991" width="15.85546875" style="375" customWidth="1"/>
    <col min="9992" max="9992" width="15.7109375" style="375" customWidth="1"/>
    <col min="9993" max="9993" width="17.85546875" style="375" customWidth="1"/>
    <col min="9994" max="9994" width="19" style="375" customWidth="1"/>
    <col min="9995" max="9995" width="17.7109375" style="375" customWidth="1"/>
    <col min="9996" max="9996" width="16.140625" style="375" customWidth="1"/>
    <col min="9997" max="9997" width="16.28515625" style="375" customWidth="1"/>
    <col min="9998" max="9998" width="15.28515625" style="375" customWidth="1"/>
    <col min="9999" max="9999" width="17.85546875" style="375" customWidth="1"/>
    <col min="10000" max="10000" width="16.42578125" style="375" customWidth="1"/>
    <col min="10001" max="10001" width="15" style="375" customWidth="1"/>
    <col min="10002" max="10002" width="15.7109375" style="375" customWidth="1"/>
    <col min="10003" max="10003" width="13.7109375" style="375" customWidth="1"/>
    <col min="10004" max="10005" width="14" style="375" customWidth="1"/>
    <col min="10006" max="10006" width="12.7109375" style="375" customWidth="1"/>
    <col min="10007" max="10007" width="13.42578125" style="375" customWidth="1"/>
    <col min="10008" max="10240" width="9.140625" style="375"/>
    <col min="10241" max="10241" width="4.42578125" style="375" customWidth="1"/>
    <col min="10242" max="10242" width="24.85546875" style="375" customWidth="1"/>
    <col min="10243" max="10243" width="16" style="375" customWidth="1"/>
    <col min="10244" max="10244" width="13.7109375" style="375" customWidth="1"/>
    <col min="10245" max="10245" width="15.7109375" style="375" customWidth="1"/>
    <col min="10246" max="10246" width="16.140625" style="375" customWidth="1"/>
    <col min="10247" max="10247" width="15.85546875" style="375" customWidth="1"/>
    <col min="10248" max="10248" width="15.7109375" style="375" customWidth="1"/>
    <col min="10249" max="10249" width="17.85546875" style="375" customWidth="1"/>
    <col min="10250" max="10250" width="19" style="375" customWidth="1"/>
    <col min="10251" max="10251" width="17.7109375" style="375" customWidth="1"/>
    <col min="10252" max="10252" width="16.140625" style="375" customWidth="1"/>
    <col min="10253" max="10253" width="16.28515625" style="375" customWidth="1"/>
    <col min="10254" max="10254" width="15.28515625" style="375" customWidth="1"/>
    <col min="10255" max="10255" width="17.85546875" style="375" customWidth="1"/>
    <col min="10256" max="10256" width="16.42578125" style="375" customWidth="1"/>
    <col min="10257" max="10257" width="15" style="375" customWidth="1"/>
    <col min="10258" max="10258" width="15.7109375" style="375" customWidth="1"/>
    <col min="10259" max="10259" width="13.7109375" style="375" customWidth="1"/>
    <col min="10260" max="10261" width="14" style="375" customWidth="1"/>
    <col min="10262" max="10262" width="12.7109375" style="375" customWidth="1"/>
    <col min="10263" max="10263" width="13.42578125" style="375" customWidth="1"/>
    <col min="10264" max="10496" width="9.140625" style="375"/>
    <col min="10497" max="10497" width="4.42578125" style="375" customWidth="1"/>
    <col min="10498" max="10498" width="24.85546875" style="375" customWidth="1"/>
    <col min="10499" max="10499" width="16" style="375" customWidth="1"/>
    <col min="10500" max="10500" width="13.7109375" style="375" customWidth="1"/>
    <col min="10501" max="10501" width="15.7109375" style="375" customWidth="1"/>
    <col min="10502" max="10502" width="16.140625" style="375" customWidth="1"/>
    <col min="10503" max="10503" width="15.85546875" style="375" customWidth="1"/>
    <col min="10504" max="10504" width="15.7109375" style="375" customWidth="1"/>
    <col min="10505" max="10505" width="17.85546875" style="375" customWidth="1"/>
    <col min="10506" max="10506" width="19" style="375" customWidth="1"/>
    <col min="10507" max="10507" width="17.7109375" style="375" customWidth="1"/>
    <col min="10508" max="10508" width="16.140625" style="375" customWidth="1"/>
    <col min="10509" max="10509" width="16.28515625" style="375" customWidth="1"/>
    <col min="10510" max="10510" width="15.28515625" style="375" customWidth="1"/>
    <col min="10511" max="10511" width="17.85546875" style="375" customWidth="1"/>
    <col min="10512" max="10512" width="16.42578125" style="375" customWidth="1"/>
    <col min="10513" max="10513" width="15" style="375" customWidth="1"/>
    <col min="10514" max="10514" width="15.7109375" style="375" customWidth="1"/>
    <col min="10515" max="10515" width="13.7109375" style="375" customWidth="1"/>
    <col min="10516" max="10517" width="14" style="375" customWidth="1"/>
    <col min="10518" max="10518" width="12.7109375" style="375" customWidth="1"/>
    <col min="10519" max="10519" width="13.42578125" style="375" customWidth="1"/>
    <col min="10520" max="10752" width="9.140625" style="375"/>
    <col min="10753" max="10753" width="4.42578125" style="375" customWidth="1"/>
    <col min="10754" max="10754" width="24.85546875" style="375" customWidth="1"/>
    <col min="10755" max="10755" width="16" style="375" customWidth="1"/>
    <col min="10756" max="10756" width="13.7109375" style="375" customWidth="1"/>
    <col min="10757" max="10757" width="15.7109375" style="375" customWidth="1"/>
    <col min="10758" max="10758" width="16.140625" style="375" customWidth="1"/>
    <col min="10759" max="10759" width="15.85546875" style="375" customWidth="1"/>
    <col min="10760" max="10760" width="15.7109375" style="375" customWidth="1"/>
    <col min="10761" max="10761" width="17.85546875" style="375" customWidth="1"/>
    <col min="10762" max="10762" width="19" style="375" customWidth="1"/>
    <col min="10763" max="10763" width="17.7109375" style="375" customWidth="1"/>
    <col min="10764" max="10764" width="16.140625" style="375" customWidth="1"/>
    <col min="10765" max="10765" width="16.28515625" style="375" customWidth="1"/>
    <col min="10766" max="10766" width="15.28515625" style="375" customWidth="1"/>
    <col min="10767" max="10767" width="17.85546875" style="375" customWidth="1"/>
    <col min="10768" max="10768" width="16.42578125" style="375" customWidth="1"/>
    <col min="10769" max="10769" width="15" style="375" customWidth="1"/>
    <col min="10770" max="10770" width="15.7109375" style="375" customWidth="1"/>
    <col min="10771" max="10771" width="13.7109375" style="375" customWidth="1"/>
    <col min="10772" max="10773" width="14" style="375" customWidth="1"/>
    <col min="10774" max="10774" width="12.7109375" style="375" customWidth="1"/>
    <col min="10775" max="10775" width="13.42578125" style="375" customWidth="1"/>
    <col min="10776" max="11008" width="9.140625" style="375"/>
    <col min="11009" max="11009" width="4.42578125" style="375" customWidth="1"/>
    <col min="11010" max="11010" width="24.85546875" style="375" customWidth="1"/>
    <col min="11011" max="11011" width="16" style="375" customWidth="1"/>
    <col min="11012" max="11012" width="13.7109375" style="375" customWidth="1"/>
    <col min="11013" max="11013" width="15.7109375" style="375" customWidth="1"/>
    <col min="11014" max="11014" width="16.140625" style="375" customWidth="1"/>
    <col min="11015" max="11015" width="15.85546875" style="375" customWidth="1"/>
    <col min="11016" max="11016" width="15.7109375" style="375" customWidth="1"/>
    <col min="11017" max="11017" width="17.85546875" style="375" customWidth="1"/>
    <col min="11018" max="11018" width="19" style="375" customWidth="1"/>
    <col min="11019" max="11019" width="17.7109375" style="375" customWidth="1"/>
    <col min="11020" max="11020" width="16.140625" style="375" customWidth="1"/>
    <col min="11021" max="11021" width="16.28515625" style="375" customWidth="1"/>
    <col min="11022" max="11022" width="15.28515625" style="375" customWidth="1"/>
    <col min="11023" max="11023" width="17.85546875" style="375" customWidth="1"/>
    <col min="11024" max="11024" width="16.42578125" style="375" customWidth="1"/>
    <col min="11025" max="11025" width="15" style="375" customWidth="1"/>
    <col min="11026" max="11026" width="15.7109375" style="375" customWidth="1"/>
    <col min="11027" max="11027" width="13.7109375" style="375" customWidth="1"/>
    <col min="11028" max="11029" width="14" style="375" customWidth="1"/>
    <col min="11030" max="11030" width="12.7109375" style="375" customWidth="1"/>
    <col min="11031" max="11031" width="13.42578125" style="375" customWidth="1"/>
    <col min="11032" max="11264" width="9.140625" style="375"/>
    <col min="11265" max="11265" width="4.42578125" style="375" customWidth="1"/>
    <col min="11266" max="11266" width="24.85546875" style="375" customWidth="1"/>
    <col min="11267" max="11267" width="16" style="375" customWidth="1"/>
    <col min="11268" max="11268" width="13.7109375" style="375" customWidth="1"/>
    <col min="11269" max="11269" width="15.7109375" style="375" customWidth="1"/>
    <col min="11270" max="11270" width="16.140625" style="375" customWidth="1"/>
    <col min="11271" max="11271" width="15.85546875" style="375" customWidth="1"/>
    <col min="11272" max="11272" width="15.7109375" style="375" customWidth="1"/>
    <col min="11273" max="11273" width="17.85546875" style="375" customWidth="1"/>
    <col min="11274" max="11274" width="19" style="375" customWidth="1"/>
    <col min="11275" max="11275" width="17.7109375" style="375" customWidth="1"/>
    <col min="11276" max="11276" width="16.140625" style="375" customWidth="1"/>
    <col min="11277" max="11277" width="16.28515625" style="375" customWidth="1"/>
    <col min="11278" max="11278" width="15.28515625" style="375" customWidth="1"/>
    <col min="11279" max="11279" width="17.85546875" style="375" customWidth="1"/>
    <col min="11280" max="11280" width="16.42578125" style="375" customWidth="1"/>
    <col min="11281" max="11281" width="15" style="375" customWidth="1"/>
    <col min="11282" max="11282" width="15.7109375" style="375" customWidth="1"/>
    <col min="11283" max="11283" width="13.7109375" style="375" customWidth="1"/>
    <col min="11284" max="11285" width="14" style="375" customWidth="1"/>
    <col min="11286" max="11286" width="12.7109375" style="375" customWidth="1"/>
    <col min="11287" max="11287" width="13.42578125" style="375" customWidth="1"/>
    <col min="11288" max="11520" width="9.140625" style="375"/>
    <col min="11521" max="11521" width="4.42578125" style="375" customWidth="1"/>
    <col min="11522" max="11522" width="24.85546875" style="375" customWidth="1"/>
    <col min="11523" max="11523" width="16" style="375" customWidth="1"/>
    <col min="11524" max="11524" width="13.7109375" style="375" customWidth="1"/>
    <col min="11525" max="11525" width="15.7109375" style="375" customWidth="1"/>
    <col min="11526" max="11526" width="16.140625" style="375" customWidth="1"/>
    <col min="11527" max="11527" width="15.85546875" style="375" customWidth="1"/>
    <col min="11528" max="11528" width="15.7109375" style="375" customWidth="1"/>
    <col min="11529" max="11529" width="17.85546875" style="375" customWidth="1"/>
    <col min="11530" max="11530" width="19" style="375" customWidth="1"/>
    <col min="11531" max="11531" width="17.7109375" style="375" customWidth="1"/>
    <col min="11532" max="11532" width="16.140625" style="375" customWidth="1"/>
    <col min="11533" max="11533" width="16.28515625" style="375" customWidth="1"/>
    <col min="11534" max="11534" width="15.28515625" style="375" customWidth="1"/>
    <col min="11535" max="11535" width="17.85546875" style="375" customWidth="1"/>
    <col min="11536" max="11536" width="16.42578125" style="375" customWidth="1"/>
    <col min="11537" max="11537" width="15" style="375" customWidth="1"/>
    <col min="11538" max="11538" width="15.7109375" style="375" customWidth="1"/>
    <col min="11539" max="11539" width="13.7109375" style="375" customWidth="1"/>
    <col min="11540" max="11541" width="14" style="375" customWidth="1"/>
    <col min="11542" max="11542" width="12.7109375" style="375" customWidth="1"/>
    <col min="11543" max="11543" width="13.42578125" style="375" customWidth="1"/>
    <col min="11544" max="11776" width="9.140625" style="375"/>
    <col min="11777" max="11777" width="4.42578125" style="375" customWidth="1"/>
    <col min="11778" max="11778" width="24.85546875" style="375" customWidth="1"/>
    <col min="11779" max="11779" width="16" style="375" customWidth="1"/>
    <col min="11780" max="11780" width="13.7109375" style="375" customWidth="1"/>
    <col min="11781" max="11781" width="15.7109375" style="375" customWidth="1"/>
    <col min="11782" max="11782" width="16.140625" style="375" customWidth="1"/>
    <col min="11783" max="11783" width="15.85546875" style="375" customWidth="1"/>
    <col min="11784" max="11784" width="15.7109375" style="375" customWidth="1"/>
    <col min="11785" max="11785" width="17.85546875" style="375" customWidth="1"/>
    <col min="11786" max="11786" width="19" style="375" customWidth="1"/>
    <col min="11787" max="11787" width="17.7109375" style="375" customWidth="1"/>
    <col min="11788" max="11788" width="16.140625" style="375" customWidth="1"/>
    <col min="11789" max="11789" width="16.28515625" style="375" customWidth="1"/>
    <col min="11790" max="11790" width="15.28515625" style="375" customWidth="1"/>
    <col min="11791" max="11791" width="17.85546875" style="375" customWidth="1"/>
    <col min="11792" max="11792" width="16.42578125" style="375" customWidth="1"/>
    <col min="11793" max="11793" width="15" style="375" customWidth="1"/>
    <col min="11794" max="11794" width="15.7109375" style="375" customWidth="1"/>
    <col min="11795" max="11795" width="13.7109375" style="375" customWidth="1"/>
    <col min="11796" max="11797" width="14" style="375" customWidth="1"/>
    <col min="11798" max="11798" width="12.7109375" style="375" customWidth="1"/>
    <col min="11799" max="11799" width="13.42578125" style="375" customWidth="1"/>
    <col min="11800" max="12032" width="9.140625" style="375"/>
    <col min="12033" max="12033" width="4.42578125" style="375" customWidth="1"/>
    <col min="12034" max="12034" width="24.85546875" style="375" customWidth="1"/>
    <col min="12035" max="12035" width="16" style="375" customWidth="1"/>
    <col min="12036" max="12036" width="13.7109375" style="375" customWidth="1"/>
    <col min="12037" max="12037" width="15.7109375" style="375" customWidth="1"/>
    <col min="12038" max="12038" width="16.140625" style="375" customWidth="1"/>
    <col min="12039" max="12039" width="15.85546875" style="375" customWidth="1"/>
    <col min="12040" max="12040" width="15.7109375" style="375" customWidth="1"/>
    <col min="12041" max="12041" width="17.85546875" style="375" customWidth="1"/>
    <col min="12042" max="12042" width="19" style="375" customWidth="1"/>
    <col min="12043" max="12043" width="17.7109375" style="375" customWidth="1"/>
    <col min="12044" max="12044" width="16.140625" style="375" customWidth="1"/>
    <col min="12045" max="12045" width="16.28515625" style="375" customWidth="1"/>
    <col min="12046" max="12046" width="15.28515625" style="375" customWidth="1"/>
    <col min="12047" max="12047" width="17.85546875" style="375" customWidth="1"/>
    <col min="12048" max="12048" width="16.42578125" style="375" customWidth="1"/>
    <col min="12049" max="12049" width="15" style="375" customWidth="1"/>
    <col min="12050" max="12050" width="15.7109375" style="375" customWidth="1"/>
    <col min="12051" max="12051" width="13.7109375" style="375" customWidth="1"/>
    <col min="12052" max="12053" width="14" style="375" customWidth="1"/>
    <col min="12054" max="12054" width="12.7109375" style="375" customWidth="1"/>
    <col min="12055" max="12055" width="13.42578125" style="375" customWidth="1"/>
    <col min="12056" max="12288" width="9.140625" style="375"/>
    <col min="12289" max="12289" width="4.42578125" style="375" customWidth="1"/>
    <col min="12290" max="12290" width="24.85546875" style="375" customWidth="1"/>
    <col min="12291" max="12291" width="16" style="375" customWidth="1"/>
    <col min="12292" max="12292" width="13.7109375" style="375" customWidth="1"/>
    <col min="12293" max="12293" width="15.7109375" style="375" customWidth="1"/>
    <col min="12294" max="12294" width="16.140625" style="375" customWidth="1"/>
    <col min="12295" max="12295" width="15.85546875" style="375" customWidth="1"/>
    <col min="12296" max="12296" width="15.7109375" style="375" customWidth="1"/>
    <col min="12297" max="12297" width="17.85546875" style="375" customWidth="1"/>
    <col min="12298" max="12298" width="19" style="375" customWidth="1"/>
    <col min="12299" max="12299" width="17.7109375" style="375" customWidth="1"/>
    <col min="12300" max="12300" width="16.140625" style="375" customWidth="1"/>
    <col min="12301" max="12301" width="16.28515625" style="375" customWidth="1"/>
    <col min="12302" max="12302" width="15.28515625" style="375" customWidth="1"/>
    <col min="12303" max="12303" width="17.85546875" style="375" customWidth="1"/>
    <col min="12304" max="12304" width="16.42578125" style="375" customWidth="1"/>
    <col min="12305" max="12305" width="15" style="375" customWidth="1"/>
    <col min="12306" max="12306" width="15.7109375" style="375" customWidth="1"/>
    <col min="12307" max="12307" width="13.7109375" style="375" customWidth="1"/>
    <col min="12308" max="12309" width="14" style="375" customWidth="1"/>
    <col min="12310" max="12310" width="12.7109375" style="375" customWidth="1"/>
    <col min="12311" max="12311" width="13.42578125" style="375" customWidth="1"/>
    <col min="12312" max="12544" width="9.140625" style="375"/>
    <col min="12545" max="12545" width="4.42578125" style="375" customWidth="1"/>
    <col min="12546" max="12546" width="24.85546875" style="375" customWidth="1"/>
    <col min="12547" max="12547" width="16" style="375" customWidth="1"/>
    <col min="12548" max="12548" width="13.7109375" style="375" customWidth="1"/>
    <col min="12549" max="12549" width="15.7109375" style="375" customWidth="1"/>
    <col min="12550" max="12550" width="16.140625" style="375" customWidth="1"/>
    <col min="12551" max="12551" width="15.85546875" style="375" customWidth="1"/>
    <col min="12552" max="12552" width="15.7109375" style="375" customWidth="1"/>
    <col min="12553" max="12553" width="17.85546875" style="375" customWidth="1"/>
    <col min="12554" max="12554" width="19" style="375" customWidth="1"/>
    <col min="12555" max="12555" width="17.7109375" style="375" customWidth="1"/>
    <col min="12556" max="12556" width="16.140625" style="375" customWidth="1"/>
    <col min="12557" max="12557" width="16.28515625" style="375" customWidth="1"/>
    <col min="12558" max="12558" width="15.28515625" style="375" customWidth="1"/>
    <col min="12559" max="12559" width="17.85546875" style="375" customWidth="1"/>
    <col min="12560" max="12560" width="16.42578125" style="375" customWidth="1"/>
    <col min="12561" max="12561" width="15" style="375" customWidth="1"/>
    <col min="12562" max="12562" width="15.7109375" style="375" customWidth="1"/>
    <col min="12563" max="12563" width="13.7109375" style="375" customWidth="1"/>
    <col min="12564" max="12565" width="14" style="375" customWidth="1"/>
    <col min="12566" max="12566" width="12.7109375" style="375" customWidth="1"/>
    <col min="12567" max="12567" width="13.42578125" style="375" customWidth="1"/>
    <col min="12568" max="12800" width="9.140625" style="375"/>
    <col min="12801" max="12801" width="4.42578125" style="375" customWidth="1"/>
    <col min="12802" max="12802" width="24.85546875" style="375" customWidth="1"/>
    <col min="12803" max="12803" width="16" style="375" customWidth="1"/>
    <col min="12804" max="12804" width="13.7109375" style="375" customWidth="1"/>
    <col min="12805" max="12805" width="15.7109375" style="375" customWidth="1"/>
    <col min="12806" max="12806" width="16.140625" style="375" customWidth="1"/>
    <col min="12807" max="12807" width="15.85546875" style="375" customWidth="1"/>
    <col min="12808" max="12808" width="15.7109375" style="375" customWidth="1"/>
    <col min="12809" max="12809" width="17.85546875" style="375" customWidth="1"/>
    <col min="12810" max="12810" width="19" style="375" customWidth="1"/>
    <col min="12811" max="12811" width="17.7109375" style="375" customWidth="1"/>
    <col min="12812" max="12812" width="16.140625" style="375" customWidth="1"/>
    <col min="12813" max="12813" width="16.28515625" style="375" customWidth="1"/>
    <col min="12814" max="12814" width="15.28515625" style="375" customWidth="1"/>
    <col min="12815" max="12815" width="17.85546875" style="375" customWidth="1"/>
    <col min="12816" max="12816" width="16.42578125" style="375" customWidth="1"/>
    <col min="12817" max="12817" width="15" style="375" customWidth="1"/>
    <col min="12818" max="12818" width="15.7109375" style="375" customWidth="1"/>
    <col min="12819" max="12819" width="13.7109375" style="375" customWidth="1"/>
    <col min="12820" max="12821" width="14" style="375" customWidth="1"/>
    <col min="12822" max="12822" width="12.7109375" style="375" customWidth="1"/>
    <col min="12823" max="12823" width="13.42578125" style="375" customWidth="1"/>
    <col min="12824" max="13056" width="9.140625" style="375"/>
    <col min="13057" max="13057" width="4.42578125" style="375" customWidth="1"/>
    <col min="13058" max="13058" width="24.85546875" style="375" customWidth="1"/>
    <col min="13059" max="13059" width="16" style="375" customWidth="1"/>
    <col min="13060" max="13060" width="13.7109375" style="375" customWidth="1"/>
    <col min="13061" max="13061" width="15.7109375" style="375" customWidth="1"/>
    <col min="13062" max="13062" width="16.140625" style="375" customWidth="1"/>
    <col min="13063" max="13063" width="15.85546875" style="375" customWidth="1"/>
    <col min="13064" max="13064" width="15.7109375" style="375" customWidth="1"/>
    <col min="13065" max="13065" width="17.85546875" style="375" customWidth="1"/>
    <col min="13066" max="13066" width="19" style="375" customWidth="1"/>
    <col min="13067" max="13067" width="17.7109375" style="375" customWidth="1"/>
    <col min="13068" max="13068" width="16.140625" style="375" customWidth="1"/>
    <col min="13069" max="13069" width="16.28515625" style="375" customWidth="1"/>
    <col min="13070" max="13070" width="15.28515625" style="375" customWidth="1"/>
    <col min="13071" max="13071" width="17.85546875" style="375" customWidth="1"/>
    <col min="13072" max="13072" width="16.42578125" style="375" customWidth="1"/>
    <col min="13073" max="13073" width="15" style="375" customWidth="1"/>
    <col min="13074" max="13074" width="15.7109375" style="375" customWidth="1"/>
    <col min="13075" max="13075" width="13.7109375" style="375" customWidth="1"/>
    <col min="13076" max="13077" width="14" style="375" customWidth="1"/>
    <col min="13078" max="13078" width="12.7109375" style="375" customWidth="1"/>
    <col min="13079" max="13079" width="13.42578125" style="375" customWidth="1"/>
    <col min="13080" max="13312" width="9.140625" style="375"/>
    <col min="13313" max="13313" width="4.42578125" style="375" customWidth="1"/>
    <col min="13314" max="13314" width="24.85546875" style="375" customWidth="1"/>
    <col min="13315" max="13315" width="16" style="375" customWidth="1"/>
    <col min="13316" max="13316" width="13.7109375" style="375" customWidth="1"/>
    <col min="13317" max="13317" width="15.7109375" style="375" customWidth="1"/>
    <col min="13318" max="13318" width="16.140625" style="375" customWidth="1"/>
    <col min="13319" max="13319" width="15.85546875" style="375" customWidth="1"/>
    <col min="13320" max="13320" width="15.7109375" style="375" customWidth="1"/>
    <col min="13321" max="13321" width="17.85546875" style="375" customWidth="1"/>
    <col min="13322" max="13322" width="19" style="375" customWidth="1"/>
    <col min="13323" max="13323" width="17.7109375" style="375" customWidth="1"/>
    <col min="13324" max="13324" width="16.140625" style="375" customWidth="1"/>
    <col min="13325" max="13325" width="16.28515625" style="375" customWidth="1"/>
    <col min="13326" max="13326" width="15.28515625" style="375" customWidth="1"/>
    <col min="13327" max="13327" width="17.85546875" style="375" customWidth="1"/>
    <col min="13328" max="13328" width="16.42578125" style="375" customWidth="1"/>
    <col min="13329" max="13329" width="15" style="375" customWidth="1"/>
    <col min="13330" max="13330" width="15.7109375" style="375" customWidth="1"/>
    <col min="13331" max="13331" width="13.7109375" style="375" customWidth="1"/>
    <col min="13332" max="13333" width="14" style="375" customWidth="1"/>
    <col min="13334" max="13334" width="12.7109375" style="375" customWidth="1"/>
    <col min="13335" max="13335" width="13.42578125" style="375" customWidth="1"/>
    <col min="13336" max="13568" width="9.140625" style="375"/>
    <col min="13569" max="13569" width="4.42578125" style="375" customWidth="1"/>
    <col min="13570" max="13570" width="24.85546875" style="375" customWidth="1"/>
    <col min="13571" max="13571" width="16" style="375" customWidth="1"/>
    <col min="13572" max="13572" width="13.7109375" style="375" customWidth="1"/>
    <col min="13573" max="13573" width="15.7109375" style="375" customWidth="1"/>
    <col min="13574" max="13574" width="16.140625" style="375" customWidth="1"/>
    <col min="13575" max="13575" width="15.85546875" style="375" customWidth="1"/>
    <col min="13576" max="13576" width="15.7109375" style="375" customWidth="1"/>
    <col min="13577" max="13577" width="17.85546875" style="375" customWidth="1"/>
    <col min="13578" max="13578" width="19" style="375" customWidth="1"/>
    <col min="13579" max="13579" width="17.7109375" style="375" customWidth="1"/>
    <col min="13580" max="13580" width="16.140625" style="375" customWidth="1"/>
    <col min="13581" max="13581" width="16.28515625" style="375" customWidth="1"/>
    <col min="13582" max="13582" width="15.28515625" style="375" customWidth="1"/>
    <col min="13583" max="13583" width="17.85546875" style="375" customWidth="1"/>
    <col min="13584" max="13584" width="16.42578125" style="375" customWidth="1"/>
    <col min="13585" max="13585" width="15" style="375" customWidth="1"/>
    <col min="13586" max="13586" width="15.7109375" style="375" customWidth="1"/>
    <col min="13587" max="13587" width="13.7109375" style="375" customWidth="1"/>
    <col min="13588" max="13589" width="14" style="375" customWidth="1"/>
    <col min="13590" max="13590" width="12.7109375" style="375" customWidth="1"/>
    <col min="13591" max="13591" width="13.42578125" style="375" customWidth="1"/>
    <col min="13592" max="13824" width="9.140625" style="375"/>
    <col min="13825" max="13825" width="4.42578125" style="375" customWidth="1"/>
    <col min="13826" max="13826" width="24.85546875" style="375" customWidth="1"/>
    <col min="13827" max="13827" width="16" style="375" customWidth="1"/>
    <col min="13828" max="13828" width="13.7109375" style="375" customWidth="1"/>
    <col min="13829" max="13829" width="15.7109375" style="375" customWidth="1"/>
    <col min="13830" max="13830" width="16.140625" style="375" customWidth="1"/>
    <col min="13831" max="13831" width="15.85546875" style="375" customWidth="1"/>
    <col min="13832" max="13832" width="15.7109375" style="375" customWidth="1"/>
    <col min="13833" max="13833" width="17.85546875" style="375" customWidth="1"/>
    <col min="13834" max="13834" width="19" style="375" customWidth="1"/>
    <col min="13835" max="13835" width="17.7109375" style="375" customWidth="1"/>
    <col min="13836" max="13836" width="16.140625" style="375" customWidth="1"/>
    <col min="13837" max="13837" width="16.28515625" style="375" customWidth="1"/>
    <col min="13838" max="13838" width="15.28515625" style="375" customWidth="1"/>
    <col min="13839" max="13839" width="17.85546875" style="375" customWidth="1"/>
    <col min="13840" max="13840" width="16.42578125" style="375" customWidth="1"/>
    <col min="13841" max="13841" width="15" style="375" customWidth="1"/>
    <col min="13842" max="13842" width="15.7109375" style="375" customWidth="1"/>
    <col min="13843" max="13843" width="13.7109375" style="375" customWidth="1"/>
    <col min="13844" max="13845" width="14" style="375" customWidth="1"/>
    <col min="13846" max="13846" width="12.7109375" style="375" customWidth="1"/>
    <col min="13847" max="13847" width="13.42578125" style="375" customWidth="1"/>
    <col min="13848" max="14080" width="9.140625" style="375"/>
    <col min="14081" max="14081" width="4.42578125" style="375" customWidth="1"/>
    <col min="14082" max="14082" width="24.85546875" style="375" customWidth="1"/>
    <col min="14083" max="14083" width="16" style="375" customWidth="1"/>
    <col min="14084" max="14084" width="13.7109375" style="375" customWidth="1"/>
    <col min="14085" max="14085" width="15.7109375" style="375" customWidth="1"/>
    <col min="14086" max="14086" width="16.140625" style="375" customWidth="1"/>
    <col min="14087" max="14087" width="15.85546875" style="375" customWidth="1"/>
    <col min="14088" max="14088" width="15.7109375" style="375" customWidth="1"/>
    <col min="14089" max="14089" width="17.85546875" style="375" customWidth="1"/>
    <col min="14090" max="14090" width="19" style="375" customWidth="1"/>
    <col min="14091" max="14091" width="17.7109375" style="375" customWidth="1"/>
    <col min="14092" max="14092" width="16.140625" style="375" customWidth="1"/>
    <col min="14093" max="14093" width="16.28515625" style="375" customWidth="1"/>
    <col min="14094" max="14094" width="15.28515625" style="375" customWidth="1"/>
    <col min="14095" max="14095" width="17.85546875" style="375" customWidth="1"/>
    <col min="14096" max="14096" width="16.42578125" style="375" customWidth="1"/>
    <col min="14097" max="14097" width="15" style="375" customWidth="1"/>
    <col min="14098" max="14098" width="15.7109375" style="375" customWidth="1"/>
    <col min="14099" max="14099" width="13.7109375" style="375" customWidth="1"/>
    <col min="14100" max="14101" width="14" style="375" customWidth="1"/>
    <col min="14102" max="14102" width="12.7109375" style="375" customWidth="1"/>
    <col min="14103" max="14103" width="13.42578125" style="375" customWidth="1"/>
    <col min="14104" max="14336" width="9.140625" style="375"/>
    <col min="14337" max="14337" width="4.42578125" style="375" customWidth="1"/>
    <col min="14338" max="14338" width="24.85546875" style="375" customWidth="1"/>
    <col min="14339" max="14339" width="16" style="375" customWidth="1"/>
    <col min="14340" max="14340" width="13.7109375" style="375" customWidth="1"/>
    <col min="14341" max="14341" width="15.7109375" style="375" customWidth="1"/>
    <col min="14342" max="14342" width="16.140625" style="375" customWidth="1"/>
    <col min="14343" max="14343" width="15.85546875" style="375" customWidth="1"/>
    <col min="14344" max="14344" width="15.7109375" style="375" customWidth="1"/>
    <col min="14345" max="14345" width="17.85546875" style="375" customWidth="1"/>
    <col min="14346" max="14346" width="19" style="375" customWidth="1"/>
    <col min="14347" max="14347" width="17.7109375" style="375" customWidth="1"/>
    <col min="14348" max="14348" width="16.140625" style="375" customWidth="1"/>
    <col min="14349" max="14349" width="16.28515625" style="375" customWidth="1"/>
    <col min="14350" max="14350" width="15.28515625" style="375" customWidth="1"/>
    <col min="14351" max="14351" width="17.85546875" style="375" customWidth="1"/>
    <col min="14352" max="14352" width="16.42578125" style="375" customWidth="1"/>
    <col min="14353" max="14353" width="15" style="375" customWidth="1"/>
    <col min="14354" max="14354" width="15.7109375" style="375" customWidth="1"/>
    <col min="14355" max="14355" width="13.7109375" style="375" customWidth="1"/>
    <col min="14356" max="14357" width="14" style="375" customWidth="1"/>
    <col min="14358" max="14358" width="12.7109375" style="375" customWidth="1"/>
    <col min="14359" max="14359" width="13.42578125" style="375" customWidth="1"/>
    <col min="14360" max="14592" width="9.140625" style="375"/>
    <col min="14593" max="14593" width="4.42578125" style="375" customWidth="1"/>
    <col min="14594" max="14594" width="24.85546875" style="375" customWidth="1"/>
    <col min="14595" max="14595" width="16" style="375" customWidth="1"/>
    <col min="14596" max="14596" width="13.7109375" style="375" customWidth="1"/>
    <col min="14597" max="14597" width="15.7109375" style="375" customWidth="1"/>
    <col min="14598" max="14598" width="16.140625" style="375" customWidth="1"/>
    <col min="14599" max="14599" width="15.85546875" style="375" customWidth="1"/>
    <col min="14600" max="14600" width="15.7109375" style="375" customWidth="1"/>
    <col min="14601" max="14601" width="17.85546875" style="375" customWidth="1"/>
    <col min="14602" max="14602" width="19" style="375" customWidth="1"/>
    <col min="14603" max="14603" width="17.7109375" style="375" customWidth="1"/>
    <col min="14604" max="14604" width="16.140625" style="375" customWidth="1"/>
    <col min="14605" max="14605" width="16.28515625" style="375" customWidth="1"/>
    <col min="14606" max="14606" width="15.28515625" style="375" customWidth="1"/>
    <col min="14607" max="14607" width="17.85546875" style="375" customWidth="1"/>
    <col min="14608" max="14608" width="16.42578125" style="375" customWidth="1"/>
    <col min="14609" max="14609" width="15" style="375" customWidth="1"/>
    <col min="14610" max="14610" width="15.7109375" style="375" customWidth="1"/>
    <col min="14611" max="14611" width="13.7109375" style="375" customWidth="1"/>
    <col min="14612" max="14613" width="14" style="375" customWidth="1"/>
    <col min="14614" max="14614" width="12.7109375" style="375" customWidth="1"/>
    <col min="14615" max="14615" width="13.42578125" style="375" customWidth="1"/>
    <col min="14616" max="14848" width="9.140625" style="375"/>
    <col min="14849" max="14849" width="4.42578125" style="375" customWidth="1"/>
    <col min="14850" max="14850" width="24.85546875" style="375" customWidth="1"/>
    <col min="14851" max="14851" width="16" style="375" customWidth="1"/>
    <col min="14852" max="14852" width="13.7109375" style="375" customWidth="1"/>
    <col min="14853" max="14853" width="15.7109375" style="375" customWidth="1"/>
    <col min="14854" max="14854" width="16.140625" style="375" customWidth="1"/>
    <col min="14855" max="14855" width="15.85546875" style="375" customWidth="1"/>
    <col min="14856" max="14856" width="15.7109375" style="375" customWidth="1"/>
    <col min="14857" max="14857" width="17.85546875" style="375" customWidth="1"/>
    <col min="14858" max="14858" width="19" style="375" customWidth="1"/>
    <col min="14859" max="14859" width="17.7109375" style="375" customWidth="1"/>
    <col min="14860" max="14860" width="16.140625" style="375" customWidth="1"/>
    <col min="14861" max="14861" width="16.28515625" style="375" customWidth="1"/>
    <col min="14862" max="14862" width="15.28515625" style="375" customWidth="1"/>
    <col min="14863" max="14863" width="17.85546875" style="375" customWidth="1"/>
    <col min="14864" max="14864" width="16.42578125" style="375" customWidth="1"/>
    <col min="14865" max="14865" width="15" style="375" customWidth="1"/>
    <col min="14866" max="14866" width="15.7109375" style="375" customWidth="1"/>
    <col min="14867" max="14867" width="13.7109375" style="375" customWidth="1"/>
    <col min="14868" max="14869" width="14" style="375" customWidth="1"/>
    <col min="14870" max="14870" width="12.7109375" style="375" customWidth="1"/>
    <col min="14871" max="14871" width="13.42578125" style="375" customWidth="1"/>
    <col min="14872" max="15104" width="9.140625" style="375"/>
    <col min="15105" max="15105" width="4.42578125" style="375" customWidth="1"/>
    <col min="15106" max="15106" width="24.85546875" style="375" customWidth="1"/>
    <col min="15107" max="15107" width="16" style="375" customWidth="1"/>
    <col min="15108" max="15108" width="13.7109375" style="375" customWidth="1"/>
    <col min="15109" max="15109" width="15.7109375" style="375" customWidth="1"/>
    <col min="15110" max="15110" width="16.140625" style="375" customWidth="1"/>
    <col min="15111" max="15111" width="15.85546875" style="375" customWidth="1"/>
    <col min="15112" max="15112" width="15.7109375" style="375" customWidth="1"/>
    <col min="15113" max="15113" width="17.85546875" style="375" customWidth="1"/>
    <col min="15114" max="15114" width="19" style="375" customWidth="1"/>
    <col min="15115" max="15115" width="17.7109375" style="375" customWidth="1"/>
    <col min="15116" max="15116" width="16.140625" style="375" customWidth="1"/>
    <col min="15117" max="15117" width="16.28515625" style="375" customWidth="1"/>
    <col min="15118" max="15118" width="15.28515625" style="375" customWidth="1"/>
    <col min="15119" max="15119" width="17.85546875" style="375" customWidth="1"/>
    <col min="15120" max="15120" width="16.42578125" style="375" customWidth="1"/>
    <col min="15121" max="15121" width="15" style="375" customWidth="1"/>
    <col min="15122" max="15122" width="15.7109375" style="375" customWidth="1"/>
    <col min="15123" max="15123" width="13.7109375" style="375" customWidth="1"/>
    <col min="15124" max="15125" width="14" style="375" customWidth="1"/>
    <col min="15126" max="15126" width="12.7109375" style="375" customWidth="1"/>
    <col min="15127" max="15127" width="13.42578125" style="375" customWidth="1"/>
    <col min="15128" max="15360" width="9.140625" style="375"/>
    <col min="15361" max="15361" width="4.42578125" style="375" customWidth="1"/>
    <col min="15362" max="15362" width="24.85546875" style="375" customWidth="1"/>
    <col min="15363" max="15363" width="16" style="375" customWidth="1"/>
    <col min="15364" max="15364" width="13.7109375" style="375" customWidth="1"/>
    <col min="15365" max="15365" width="15.7109375" style="375" customWidth="1"/>
    <col min="15366" max="15366" width="16.140625" style="375" customWidth="1"/>
    <col min="15367" max="15367" width="15.85546875" style="375" customWidth="1"/>
    <col min="15368" max="15368" width="15.7109375" style="375" customWidth="1"/>
    <col min="15369" max="15369" width="17.85546875" style="375" customWidth="1"/>
    <col min="15370" max="15370" width="19" style="375" customWidth="1"/>
    <col min="15371" max="15371" width="17.7109375" style="375" customWidth="1"/>
    <col min="15372" max="15372" width="16.140625" style="375" customWidth="1"/>
    <col min="15373" max="15373" width="16.28515625" style="375" customWidth="1"/>
    <col min="15374" max="15374" width="15.28515625" style="375" customWidth="1"/>
    <col min="15375" max="15375" width="17.85546875" style="375" customWidth="1"/>
    <col min="15376" max="15376" width="16.42578125" style="375" customWidth="1"/>
    <col min="15377" max="15377" width="15" style="375" customWidth="1"/>
    <col min="15378" max="15378" width="15.7109375" style="375" customWidth="1"/>
    <col min="15379" max="15379" width="13.7109375" style="375" customWidth="1"/>
    <col min="15380" max="15381" width="14" style="375" customWidth="1"/>
    <col min="15382" max="15382" width="12.7109375" style="375" customWidth="1"/>
    <col min="15383" max="15383" width="13.42578125" style="375" customWidth="1"/>
    <col min="15384" max="15616" width="9.140625" style="375"/>
    <col min="15617" max="15617" width="4.42578125" style="375" customWidth="1"/>
    <col min="15618" max="15618" width="24.85546875" style="375" customWidth="1"/>
    <col min="15619" max="15619" width="16" style="375" customWidth="1"/>
    <col min="15620" max="15620" width="13.7109375" style="375" customWidth="1"/>
    <col min="15621" max="15621" width="15.7109375" style="375" customWidth="1"/>
    <col min="15622" max="15622" width="16.140625" style="375" customWidth="1"/>
    <col min="15623" max="15623" width="15.85546875" style="375" customWidth="1"/>
    <col min="15624" max="15624" width="15.7109375" style="375" customWidth="1"/>
    <col min="15625" max="15625" width="17.85546875" style="375" customWidth="1"/>
    <col min="15626" max="15626" width="19" style="375" customWidth="1"/>
    <col min="15627" max="15627" width="17.7109375" style="375" customWidth="1"/>
    <col min="15628" max="15628" width="16.140625" style="375" customWidth="1"/>
    <col min="15629" max="15629" width="16.28515625" style="375" customWidth="1"/>
    <col min="15630" max="15630" width="15.28515625" style="375" customWidth="1"/>
    <col min="15631" max="15631" width="17.85546875" style="375" customWidth="1"/>
    <col min="15632" max="15632" width="16.42578125" style="375" customWidth="1"/>
    <col min="15633" max="15633" width="15" style="375" customWidth="1"/>
    <col min="15634" max="15634" width="15.7109375" style="375" customWidth="1"/>
    <col min="15635" max="15635" width="13.7109375" style="375" customWidth="1"/>
    <col min="15636" max="15637" width="14" style="375" customWidth="1"/>
    <col min="15638" max="15638" width="12.7109375" style="375" customWidth="1"/>
    <col min="15639" max="15639" width="13.42578125" style="375" customWidth="1"/>
    <col min="15640" max="15872" width="9.140625" style="375"/>
    <col min="15873" max="15873" width="4.42578125" style="375" customWidth="1"/>
    <col min="15874" max="15874" width="24.85546875" style="375" customWidth="1"/>
    <col min="15875" max="15875" width="16" style="375" customWidth="1"/>
    <col min="15876" max="15876" width="13.7109375" style="375" customWidth="1"/>
    <col min="15877" max="15877" width="15.7109375" style="375" customWidth="1"/>
    <col min="15878" max="15878" width="16.140625" style="375" customWidth="1"/>
    <col min="15879" max="15879" width="15.85546875" style="375" customWidth="1"/>
    <col min="15880" max="15880" width="15.7109375" style="375" customWidth="1"/>
    <col min="15881" max="15881" width="17.85546875" style="375" customWidth="1"/>
    <col min="15882" max="15882" width="19" style="375" customWidth="1"/>
    <col min="15883" max="15883" width="17.7109375" style="375" customWidth="1"/>
    <col min="15884" max="15884" width="16.140625" style="375" customWidth="1"/>
    <col min="15885" max="15885" width="16.28515625" style="375" customWidth="1"/>
    <col min="15886" max="15886" width="15.28515625" style="375" customWidth="1"/>
    <col min="15887" max="15887" width="17.85546875" style="375" customWidth="1"/>
    <col min="15888" max="15888" width="16.42578125" style="375" customWidth="1"/>
    <col min="15889" max="15889" width="15" style="375" customWidth="1"/>
    <col min="15890" max="15890" width="15.7109375" style="375" customWidth="1"/>
    <col min="15891" max="15891" width="13.7109375" style="375" customWidth="1"/>
    <col min="15892" max="15893" width="14" style="375" customWidth="1"/>
    <col min="15894" max="15894" width="12.7109375" style="375" customWidth="1"/>
    <col min="15895" max="15895" width="13.42578125" style="375" customWidth="1"/>
    <col min="15896" max="16128" width="9.140625" style="375"/>
    <col min="16129" max="16129" width="4.42578125" style="375" customWidth="1"/>
    <col min="16130" max="16130" width="24.85546875" style="375" customWidth="1"/>
    <col min="16131" max="16131" width="16" style="375" customWidth="1"/>
    <col min="16132" max="16132" width="13.7109375" style="375" customWidth="1"/>
    <col min="16133" max="16133" width="15.7109375" style="375" customWidth="1"/>
    <col min="16134" max="16134" width="16.140625" style="375" customWidth="1"/>
    <col min="16135" max="16135" width="15.85546875" style="375" customWidth="1"/>
    <col min="16136" max="16136" width="15.7109375" style="375" customWidth="1"/>
    <col min="16137" max="16137" width="17.85546875" style="375" customWidth="1"/>
    <col min="16138" max="16138" width="19" style="375" customWidth="1"/>
    <col min="16139" max="16139" width="17.7109375" style="375" customWidth="1"/>
    <col min="16140" max="16140" width="16.140625" style="375" customWidth="1"/>
    <col min="16141" max="16141" width="16.28515625" style="375" customWidth="1"/>
    <col min="16142" max="16142" width="15.28515625" style="375" customWidth="1"/>
    <col min="16143" max="16143" width="17.85546875" style="375" customWidth="1"/>
    <col min="16144" max="16144" width="16.42578125" style="375" customWidth="1"/>
    <col min="16145" max="16145" width="15" style="375" customWidth="1"/>
    <col min="16146" max="16146" width="15.7109375" style="375" customWidth="1"/>
    <col min="16147" max="16147" width="13.7109375" style="375" customWidth="1"/>
    <col min="16148" max="16149" width="14" style="375" customWidth="1"/>
    <col min="16150" max="16150" width="12.7109375" style="375" customWidth="1"/>
    <col min="16151" max="16151" width="13.42578125" style="375" customWidth="1"/>
    <col min="16152" max="16384" width="9.140625" style="375"/>
  </cols>
  <sheetData>
    <row r="2" spans="2:23">
      <c r="D2" s="376" t="s">
        <v>422</v>
      </c>
    </row>
    <row r="4" spans="2:23">
      <c r="B4" s="376" t="s">
        <v>414</v>
      </c>
    </row>
    <row r="5" spans="2:23">
      <c r="B5" s="377"/>
      <c r="C5" s="377"/>
      <c r="D5" s="377"/>
      <c r="E5" s="377"/>
      <c r="F5" s="377"/>
      <c r="G5" s="377"/>
      <c r="I5" s="377"/>
      <c r="J5" s="377"/>
      <c r="K5" s="377"/>
      <c r="U5" s="377"/>
      <c r="V5" s="377"/>
      <c r="W5" s="377"/>
    </row>
    <row r="6" spans="2:23">
      <c r="B6" s="378" t="s">
        <v>415</v>
      </c>
      <c r="C6" s="379"/>
      <c r="D6" s="379" t="s">
        <v>416</v>
      </c>
      <c r="E6" s="380"/>
      <c r="F6" s="379"/>
      <c r="G6" s="379" t="s">
        <v>423</v>
      </c>
      <c r="H6" s="380"/>
      <c r="I6" s="381"/>
      <c r="J6" s="382" t="s">
        <v>315</v>
      </c>
      <c r="K6" s="383"/>
    </row>
    <row r="7" spans="2:23">
      <c r="B7" s="384"/>
      <c r="C7" s="385" t="s">
        <v>397</v>
      </c>
      <c r="D7" s="386" t="s">
        <v>398</v>
      </c>
      <c r="E7" s="387" t="s">
        <v>7</v>
      </c>
      <c r="F7" s="385" t="s">
        <v>397</v>
      </c>
      <c r="G7" s="386" t="s">
        <v>398</v>
      </c>
      <c r="H7" s="387" t="s">
        <v>7</v>
      </c>
      <c r="I7" s="388" t="s">
        <v>417</v>
      </c>
      <c r="J7" s="385" t="s">
        <v>418</v>
      </c>
      <c r="K7" s="385" t="s">
        <v>419</v>
      </c>
    </row>
    <row r="8" spans="2:23" ht="23.25">
      <c r="B8" s="389"/>
      <c r="C8" s="390"/>
      <c r="D8" s="391"/>
      <c r="E8" s="391"/>
      <c r="F8" s="390"/>
      <c r="G8" s="392"/>
      <c r="H8" s="389"/>
      <c r="I8" s="393"/>
      <c r="J8" s="389"/>
      <c r="K8" s="389"/>
    </row>
    <row r="9" spans="2:23" ht="23.25">
      <c r="B9" s="394" t="s">
        <v>58</v>
      </c>
      <c r="C9" s="395"/>
      <c r="D9" s="396">
        <v>33820207.789999992</v>
      </c>
      <c r="E9" s="397">
        <v>33820207.789999992</v>
      </c>
      <c r="F9" s="395"/>
      <c r="G9" s="398">
        <v>38693510.450000003</v>
      </c>
      <c r="H9" s="397">
        <f>SUM(G9)</f>
        <v>38693510.450000003</v>
      </c>
      <c r="I9" s="399"/>
      <c r="J9" s="400">
        <f t="shared" ref="J9:K12" si="0">+(G9-D9)/D9*100</f>
        <v>14.409440327096265</v>
      </c>
      <c r="K9" s="400">
        <f t="shared" si="0"/>
        <v>14.409440327096265</v>
      </c>
    </row>
    <row r="10" spans="2:23" ht="23.25">
      <c r="B10" s="394" t="s">
        <v>17</v>
      </c>
      <c r="C10" s="395"/>
      <c r="D10" s="396">
        <v>32117782.589999996</v>
      </c>
      <c r="E10" s="397">
        <v>32117782.589999996</v>
      </c>
      <c r="F10" s="395"/>
      <c r="G10" s="398">
        <v>33480658.169999994</v>
      </c>
      <c r="H10" s="397">
        <f>SUM(G10)</f>
        <v>33480658.169999994</v>
      </c>
      <c r="I10" s="401"/>
      <c r="J10" s="400">
        <f t="shared" si="0"/>
        <v>4.2433675991826885</v>
      </c>
      <c r="K10" s="400">
        <f t="shared" si="0"/>
        <v>4.2433675991826885</v>
      </c>
    </row>
    <row r="11" spans="2:23" ht="23.25">
      <c r="B11" s="394" t="s">
        <v>420</v>
      </c>
      <c r="C11" s="395"/>
      <c r="D11" s="396">
        <v>28781237.219999999</v>
      </c>
      <c r="E11" s="397">
        <v>28781237.219999999</v>
      </c>
      <c r="F11" s="395"/>
      <c r="G11" s="398">
        <v>34252305.8412617</v>
      </c>
      <c r="H11" s="397">
        <f>SUM(G11)</f>
        <v>34252305.8412617</v>
      </c>
      <c r="I11" s="401"/>
      <c r="J11" s="402">
        <f t="shared" si="0"/>
        <v>19.00915023020578</v>
      </c>
      <c r="K11" s="402">
        <f t="shared" si="0"/>
        <v>19.00915023020578</v>
      </c>
    </row>
    <row r="12" spans="2:23" ht="23.25">
      <c r="B12" s="394" t="s">
        <v>59</v>
      </c>
      <c r="C12" s="395"/>
      <c r="D12" s="396">
        <v>125391006.91</v>
      </c>
      <c r="E12" s="397">
        <v>125391006.91</v>
      </c>
      <c r="F12" s="395"/>
      <c r="G12" s="398">
        <v>4505980.5500000007</v>
      </c>
      <c r="H12" s="397">
        <f>SUM(G12)</f>
        <v>4505980.5500000007</v>
      </c>
      <c r="I12" s="401"/>
      <c r="J12" s="400">
        <f t="shared" si="0"/>
        <v>-96.406456363147171</v>
      </c>
      <c r="K12" s="400">
        <f t="shared" si="0"/>
        <v>-96.406456363147171</v>
      </c>
    </row>
    <row r="13" spans="2:23" ht="23.25">
      <c r="B13" s="394" t="s">
        <v>421</v>
      </c>
      <c r="C13" s="395"/>
      <c r="D13" s="403"/>
      <c r="E13" s="395"/>
      <c r="F13" s="395"/>
      <c r="G13" s="404"/>
      <c r="H13" s="394"/>
      <c r="I13" s="405"/>
      <c r="J13" s="406"/>
      <c r="K13" s="406"/>
    </row>
    <row r="14" spans="2:23">
      <c r="B14" s="407"/>
      <c r="C14" s="408"/>
      <c r="D14" s="409"/>
      <c r="E14" s="410"/>
      <c r="F14" s="407"/>
      <c r="G14" s="410"/>
      <c r="H14" s="407"/>
      <c r="I14" s="411"/>
      <c r="J14" s="408"/>
      <c r="K14" s="408"/>
    </row>
    <row r="15" spans="2:23" ht="21.75" thickBot="1">
      <c r="B15" s="191" t="s">
        <v>7</v>
      </c>
      <c r="C15" s="614">
        <f>SUM(C9:C14)</f>
        <v>0</v>
      </c>
      <c r="D15" s="614">
        <f>SUM(D9:D14)</f>
        <v>220110234.50999999</v>
      </c>
      <c r="E15" s="614">
        <f>SUM(E9:E14)</f>
        <v>220110234.50999999</v>
      </c>
      <c r="F15" s="614">
        <f>SUM(F9:F14)</f>
        <v>0</v>
      </c>
      <c r="G15" s="614">
        <f>SUM(G9:G14)</f>
        <v>110932455.0112617</v>
      </c>
      <c r="H15" s="614">
        <f>SUM(H9:H12)</f>
        <v>110932455.0112617</v>
      </c>
      <c r="I15" s="412"/>
      <c r="J15" s="413"/>
      <c r="K15" s="413"/>
    </row>
    <row r="16" spans="2:23" ht="21.75" thickTop="1"/>
    <row r="17" spans="2:7">
      <c r="G17" s="615"/>
    </row>
    <row r="19" spans="2:7">
      <c r="B19" s="375" t="s">
        <v>424</v>
      </c>
    </row>
  </sheetData>
  <pageMargins left="0.70866141732283461" right="0.51181102362204722" top="0.94488188976377951" bottom="0.74803149606299213" header="0.31496062992125984" footer="0.31496062992125984"/>
  <pageSetup paperSize="9" scale="3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ED3F-BB60-418D-9629-8138B9D08540}">
  <sheetPr>
    <pageSetUpPr fitToPage="1"/>
  </sheetPr>
  <dimension ref="B2:M134"/>
  <sheetViews>
    <sheetView topLeftCell="D97" workbookViewId="0">
      <selection activeCell="B2" sqref="B2:H113"/>
    </sheetView>
  </sheetViews>
  <sheetFormatPr defaultRowHeight="18.75"/>
  <cols>
    <col min="1" max="1" width="4.5703125" style="79" customWidth="1"/>
    <col min="2" max="2" width="34.5703125" style="79" customWidth="1"/>
    <col min="3" max="3" width="48.28515625" style="79" customWidth="1"/>
    <col min="4" max="4" width="14.42578125" style="79" customWidth="1"/>
    <col min="5" max="5" width="10.5703125" style="79" customWidth="1"/>
    <col min="6" max="6" width="54" style="79" customWidth="1"/>
    <col min="7" max="7" width="14.7109375" style="79" customWidth="1"/>
    <col min="8" max="8" width="26.42578125" style="79" customWidth="1"/>
    <col min="9" max="256" width="9.140625" style="79"/>
    <col min="257" max="257" width="4.5703125" style="79" customWidth="1"/>
    <col min="258" max="258" width="34.5703125" style="79" customWidth="1"/>
    <col min="259" max="259" width="48.28515625" style="79" customWidth="1"/>
    <col min="260" max="260" width="14.42578125" style="79" customWidth="1"/>
    <col min="261" max="261" width="10.5703125" style="79" customWidth="1"/>
    <col min="262" max="262" width="54" style="79" customWidth="1"/>
    <col min="263" max="263" width="14.7109375" style="79" customWidth="1"/>
    <col min="264" max="264" width="26.42578125" style="79" customWidth="1"/>
    <col min="265" max="512" width="9.140625" style="79"/>
    <col min="513" max="513" width="4.5703125" style="79" customWidth="1"/>
    <col min="514" max="514" width="34.5703125" style="79" customWidth="1"/>
    <col min="515" max="515" width="48.28515625" style="79" customWidth="1"/>
    <col min="516" max="516" width="14.42578125" style="79" customWidth="1"/>
    <col min="517" max="517" width="10.5703125" style="79" customWidth="1"/>
    <col min="518" max="518" width="54" style="79" customWidth="1"/>
    <col min="519" max="519" width="14.7109375" style="79" customWidth="1"/>
    <col min="520" max="520" width="26.42578125" style="79" customWidth="1"/>
    <col min="521" max="768" width="9.140625" style="79"/>
    <col min="769" max="769" width="4.5703125" style="79" customWidth="1"/>
    <col min="770" max="770" width="34.5703125" style="79" customWidth="1"/>
    <col min="771" max="771" width="48.28515625" style="79" customWidth="1"/>
    <col min="772" max="772" width="14.42578125" style="79" customWidth="1"/>
    <col min="773" max="773" width="10.5703125" style="79" customWidth="1"/>
    <col min="774" max="774" width="54" style="79" customWidth="1"/>
    <col min="775" max="775" width="14.7109375" style="79" customWidth="1"/>
    <col min="776" max="776" width="26.42578125" style="79" customWidth="1"/>
    <col min="777" max="1024" width="9.140625" style="79"/>
    <col min="1025" max="1025" width="4.5703125" style="79" customWidth="1"/>
    <col min="1026" max="1026" width="34.5703125" style="79" customWidth="1"/>
    <col min="1027" max="1027" width="48.28515625" style="79" customWidth="1"/>
    <col min="1028" max="1028" width="14.42578125" style="79" customWidth="1"/>
    <col min="1029" max="1029" width="10.5703125" style="79" customWidth="1"/>
    <col min="1030" max="1030" width="54" style="79" customWidth="1"/>
    <col min="1031" max="1031" width="14.7109375" style="79" customWidth="1"/>
    <col min="1032" max="1032" width="26.42578125" style="79" customWidth="1"/>
    <col min="1033" max="1280" width="9.140625" style="79"/>
    <col min="1281" max="1281" width="4.5703125" style="79" customWidth="1"/>
    <col min="1282" max="1282" width="34.5703125" style="79" customWidth="1"/>
    <col min="1283" max="1283" width="48.28515625" style="79" customWidth="1"/>
    <col min="1284" max="1284" width="14.42578125" style="79" customWidth="1"/>
    <col min="1285" max="1285" width="10.5703125" style="79" customWidth="1"/>
    <col min="1286" max="1286" width="54" style="79" customWidth="1"/>
    <col min="1287" max="1287" width="14.7109375" style="79" customWidth="1"/>
    <col min="1288" max="1288" width="26.42578125" style="79" customWidth="1"/>
    <col min="1289" max="1536" width="9.140625" style="79"/>
    <col min="1537" max="1537" width="4.5703125" style="79" customWidth="1"/>
    <col min="1538" max="1538" width="34.5703125" style="79" customWidth="1"/>
    <col min="1539" max="1539" width="48.28515625" style="79" customWidth="1"/>
    <col min="1540" max="1540" width="14.42578125" style="79" customWidth="1"/>
    <col min="1541" max="1541" width="10.5703125" style="79" customWidth="1"/>
    <col min="1542" max="1542" width="54" style="79" customWidth="1"/>
    <col min="1543" max="1543" width="14.7109375" style="79" customWidth="1"/>
    <col min="1544" max="1544" width="26.42578125" style="79" customWidth="1"/>
    <col min="1545" max="1792" width="9.140625" style="79"/>
    <col min="1793" max="1793" width="4.5703125" style="79" customWidth="1"/>
    <col min="1794" max="1794" width="34.5703125" style="79" customWidth="1"/>
    <col min="1795" max="1795" width="48.28515625" style="79" customWidth="1"/>
    <col min="1796" max="1796" width="14.42578125" style="79" customWidth="1"/>
    <col min="1797" max="1797" width="10.5703125" style="79" customWidth="1"/>
    <col min="1798" max="1798" width="54" style="79" customWidth="1"/>
    <col min="1799" max="1799" width="14.7109375" style="79" customWidth="1"/>
    <col min="1800" max="1800" width="26.42578125" style="79" customWidth="1"/>
    <col min="1801" max="2048" width="9.140625" style="79"/>
    <col min="2049" max="2049" width="4.5703125" style="79" customWidth="1"/>
    <col min="2050" max="2050" width="34.5703125" style="79" customWidth="1"/>
    <col min="2051" max="2051" width="48.28515625" style="79" customWidth="1"/>
    <col min="2052" max="2052" width="14.42578125" style="79" customWidth="1"/>
    <col min="2053" max="2053" width="10.5703125" style="79" customWidth="1"/>
    <col min="2054" max="2054" width="54" style="79" customWidth="1"/>
    <col min="2055" max="2055" width="14.7109375" style="79" customWidth="1"/>
    <col min="2056" max="2056" width="26.42578125" style="79" customWidth="1"/>
    <col min="2057" max="2304" width="9.140625" style="79"/>
    <col min="2305" max="2305" width="4.5703125" style="79" customWidth="1"/>
    <col min="2306" max="2306" width="34.5703125" style="79" customWidth="1"/>
    <col min="2307" max="2307" width="48.28515625" style="79" customWidth="1"/>
    <col min="2308" max="2308" width="14.42578125" style="79" customWidth="1"/>
    <col min="2309" max="2309" width="10.5703125" style="79" customWidth="1"/>
    <col min="2310" max="2310" width="54" style="79" customWidth="1"/>
    <col min="2311" max="2311" width="14.7109375" style="79" customWidth="1"/>
    <col min="2312" max="2312" width="26.42578125" style="79" customWidth="1"/>
    <col min="2313" max="2560" width="9.140625" style="79"/>
    <col min="2561" max="2561" width="4.5703125" style="79" customWidth="1"/>
    <col min="2562" max="2562" width="34.5703125" style="79" customWidth="1"/>
    <col min="2563" max="2563" width="48.28515625" style="79" customWidth="1"/>
    <col min="2564" max="2564" width="14.42578125" style="79" customWidth="1"/>
    <col min="2565" max="2565" width="10.5703125" style="79" customWidth="1"/>
    <col min="2566" max="2566" width="54" style="79" customWidth="1"/>
    <col min="2567" max="2567" width="14.7109375" style="79" customWidth="1"/>
    <col min="2568" max="2568" width="26.42578125" style="79" customWidth="1"/>
    <col min="2569" max="2816" width="9.140625" style="79"/>
    <col min="2817" max="2817" width="4.5703125" style="79" customWidth="1"/>
    <col min="2818" max="2818" width="34.5703125" style="79" customWidth="1"/>
    <col min="2819" max="2819" width="48.28515625" style="79" customWidth="1"/>
    <col min="2820" max="2820" width="14.42578125" style="79" customWidth="1"/>
    <col min="2821" max="2821" width="10.5703125" style="79" customWidth="1"/>
    <col min="2822" max="2822" width="54" style="79" customWidth="1"/>
    <col min="2823" max="2823" width="14.7109375" style="79" customWidth="1"/>
    <col min="2824" max="2824" width="26.42578125" style="79" customWidth="1"/>
    <col min="2825" max="3072" width="9.140625" style="79"/>
    <col min="3073" max="3073" width="4.5703125" style="79" customWidth="1"/>
    <col min="3074" max="3074" width="34.5703125" style="79" customWidth="1"/>
    <col min="3075" max="3075" width="48.28515625" style="79" customWidth="1"/>
    <col min="3076" max="3076" width="14.42578125" style="79" customWidth="1"/>
    <col min="3077" max="3077" width="10.5703125" style="79" customWidth="1"/>
    <col min="3078" max="3078" width="54" style="79" customWidth="1"/>
    <col min="3079" max="3079" width="14.7109375" style="79" customWidth="1"/>
    <col min="3080" max="3080" width="26.42578125" style="79" customWidth="1"/>
    <col min="3081" max="3328" width="9.140625" style="79"/>
    <col min="3329" max="3329" width="4.5703125" style="79" customWidth="1"/>
    <col min="3330" max="3330" width="34.5703125" style="79" customWidth="1"/>
    <col min="3331" max="3331" width="48.28515625" style="79" customWidth="1"/>
    <col min="3332" max="3332" width="14.42578125" style="79" customWidth="1"/>
    <col min="3333" max="3333" width="10.5703125" style="79" customWidth="1"/>
    <col min="3334" max="3334" width="54" style="79" customWidth="1"/>
    <col min="3335" max="3335" width="14.7109375" style="79" customWidth="1"/>
    <col min="3336" max="3336" width="26.42578125" style="79" customWidth="1"/>
    <col min="3337" max="3584" width="9.140625" style="79"/>
    <col min="3585" max="3585" width="4.5703125" style="79" customWidth="1"/>
    <col min="3586" max="3586" width="34.5703125" style="79" customWidth="1"/>
    <col min="3587" max="3587" width="48.28515625" style="79" customWidth="1"/>
    <col min="3588" max="3588" width="14.42578125" style="79" customWidth="1"/>
    <col min="3589" max="3589" width="10.5703125" style="79" customWidth="1"/>
    <col min="3590" max="3590" width="54" style="79" customWidth="1"/>
    <col min="3591" max="3591" width="14.7109375" style="79" customWidth="1"/>
    <col min="3592" max="3592" width="26.42578125" style="79" customWidth="1"/>
    <col min="3593" max="3840" width="9.140625" style="79"/>
    <col min="3841" max="3841" width="4.5703125" style="79" customWidth="1"/>
    <col min="3842" max="3842" width="34.5703125" style="79" customWidth="1"/>
    <col min="3843" max="3843" width="48.28515625" style="79" customWidth="1"/>
    <col min="3844" max="3844" width="14.42578125" style="79" customWidth="1"/>
    <col min="3845" max="3845" width="10.5703125" style="79" customWidth="1"/>
    <col min="3846" max="3846" width="54" style="79" customWidth="1"/>
    <col min="3847" max="3847" width="14.7109375" style="79" customWidth="1"/>
    <col min="3848" max="3848" width="26.42578125" style="79" customWidth="1"/>
    <col min="3849" max="4096" width="9.140625" style="79"/>
    <col min="4097" max="4097" width="4.5703125" style="79" customWidth="1"/>
    <col min="4098" max="4098" width="34.5703125" style="79" customWidth="1"/>
    <col min="4099" max="4099" width="48.28515625" style="79" customWidth="1"/>
    <col min="4100" max="4100" width="14.42578125" style="79" customWidth="1"/>
    <col min="4101" max="4101" width="10.5703125" style="79" customWidth="1"/>
    <col min="4102" max="4102" width="54" style="79" customWidth="1"/>
    <col min="4103" max="4103" width="14.7109375" style="79" customWidth="1"/>
    <col min="4104" max="4104" width="26.42578125" style="79" customWidth="1"/>
    <col min="4105" max="4352" width="9.140625" style="79"/>
    <col min="4353" max="4353" width="4.5703125" style="79" customWidth="1"/>
    <col min="4354" max="4354" width="34.5703125" style="79" customWidth="1"/>
    <col min="4355" max="4355" width="48.28515625" style="79" customWidth="1"/>
    <col min="4356" max="4356" width="14.42578125" style="79" customWidth="1"/>
    <col min="4357" max="4357" width="10.5703125" style="79" customWidth="1"/>
    <col min="4358" max="4358" width="54" style="79" customWidth="1"/>
    <col min="4359" max="4359" width="14.7109375" style="79" customWidth="1"/>
    <col min="4360" max="4360" width="26.42578125" style="79" customWidth="1"/>
    <col min="4361" max="4608" width="9.140625" style="79"/>
    <col min="4609" max="4609" width="4.5703125" style="79" customWidth="1"/>
    <col min="4610" max="4610" width="34.5703125" style="79" customWidth="1"/>
    <col min="4611" max="4611" width="48.28515625" style="79" customWidth="1"/>
    <col min="4612" max="4612" width="14.42578125" style="79" customWidth="1"/>
    <col min="4613" max="4613" width="10.5703125" style="79" customWidth="1"/>
    <col min="4614" max="4614" width="54" style="79" customWidth="1"/>
    <col min="4615" max="4615" width="14.7109375" style="79" customWidth="1"/>
    <col min="4616" max="4616" width="26.42578125" style="79" customWidth="1"/>
    <col min="4617" max="4864" width="9.140625" style="79"/>
    <col min="4865" max="4865" width="4.5703125" style="79" customWidth="1"/>
    <col min="4866" max="4866" width="34.5703125" style="79" customWidth="1"/>
    <col min="4867" max="4867" width="48.28515625" style="79" customWidth="1"/>
    <col min="4868" max="4868" width="14.42578125" style="79" customWidth="1"/>
    <col min="4869" max="4869" width="10.5703125" style="79" customWidth="1"/>
    <col min="4870" max="4870" width="54" style="79" customWidth="1"/>
    <col min="4871" max="4871" width="14.7109375" style="79" customWidth="1"/>
    <col min="4872" max="4872" width="26.42578125" style="79" customWidth="1"/>
    <col min="4873" max="5120" width="9.140625" style="79"/>
    <col min="5121" max="5121" width="4.5703125" style="79" customWidth="1"/>
    <col min="5122" max="5122" width="34.5703125" style="79" customWidth="1"/>
    <col min="5123" max="5123" width="48.28515625" style="79" customWidth="1"/>
    <col min="5124" max="5124" width="14.42578125" style="79" customWidth="1"/>
    <col min="5125" max="5125" width="10.5703125" style="79" customWidth="1"/>
    <col min="5126" max="5126" width="54" style="79" customWidth="1"/>
    <col min="5127" max="5127" width="14.7109375" style="79" customWidth="1"/>
    <col min="5128" max="5128" width="26.42578125" style="79" customWidth="1"/>
    <col min="5129" max="5376" width="9.140625" style="79"/>
    <col min="5377" max="5377" width="4.5703125" style="79" customWidth="1"/>
    <col min="5378" max="5378" width="34.5703125" style="79" customWidth="1"/>
    <col min="5379" max="5379" width="48.28515625" style="79" customWidth="1"/>
    <col min="5380" max="5380" width="14.42578125" style="79" customWidth="1"/>
    <col min="5381" max="5381" width="10.5703125" style="79" customWidth="1"/>
    <col min="5382" max="5382" width="54" style="79" customWidth="1"/>
    <col min="5383" max="5383" width="14.7109375" style="79" customWidth="1"/>
    <col min="5384" max="5384" width="26.42578125" style="79" customWidth="1"/>
    <col min="5385" max="5632" width="9.140625" style="79"/>
    <col min="5633" max="5633" width="4.5703125" style="79" customWidth="1"/>
    <col min="5634" max="5634" width="34.5703125" style="79" customWidth="1"/>
    <col min="5635" max="5635" width="48.28515625" style="79" customWidth="1"/>
    <col min="5636" max="5636" width="14.42578125" style="79" customWidth="1"/>
    <col min="5637" max="5637" width="10.5703125" style="79" customWidth="1"/>
    <col min="5638" max="5638" width="54" style="79" customWidth="1"/>
    <col min="5639" max="5639" width="14.7109375" style="79" customWidth="1"/>
    <col min="5640" max="5640" width="26.42578125" style="79" customWidth="1"/>
    <col min="5641" max="5888" width="9.140625" style="79"/>
    <col min="5889" max="5889" width="4.5703125" style="79" customWidth="1"/>
    <col min="5890" max="5890" width="34.5703125" style="79" customWidth="1"/>
    <col min="5891" max="5891" width="48.28515625" style="79" customWidth="1"/>
    <col min="5892" max="5892" width="14.42578125" style="79" customWidth="1"/>
    <col min="5893" max="5893" width="10.5703125" style="79" customWidth="1"/>
    <col min="5894" max="5894" width="54" style="79" customWidth="1"/>
    <col min="5895" max="5895" width="14.7109375" style="79" customWidth="1"/>
    <col min="5896" max="5896" width="26.42578125" style="79" customWidth="1"/>
    <col min="5897" max="6144" width="9.140625" style="79"/>
    <col min="6145" max="6145" width="4.5703125" style="79" customWidth="1"/>
    <col min="6146" max="6146" width="34.5703125" style="79" customWidth="1"/>
    <col min="6147" max="6147" width="48.28515625" style="79" customWidth="1"/>
    <col min="6148" max="6148" width="14.42578125" style="79" customWidth="1"/>
    <col min="6149" max="6149" width="10.5703125" style="79" customWidth="1"/>
    <col min="6150" max="6150" width="54" style="79" customWidth="1"/>
    <col min="6151" max="6151" width="14.7109375" style="79" customWidth="1"/>
    <col min="6152" max="6152" width="26.42578125" style="79" customWidth="1"/>
    <col min="6153" max="6400" width="9.140625" style="79"/>
    <col min="6401" max="6401" width="4.5703125" style="79" customWidth="1"/>
    <col min="6402" max="6402" width="34.5703125" style="79" customWidth="1"/>
    <col min="6403" max="6403" width="48.28515625" style="79" customWidth="1"/>
    <col min="6404" max="6404" width="14.42578125" style="79" customWidth="1"/>
    <col min="6405" max="6405" width="10.5703125" style="79" customWidth="1"/>
    <col min="6406" max="6406" width="54" style="79" customWidth="1"/>
    <col min="6407" max="6407" width="14.7109375" style="79" customWidth="1"/>
    <col min="6408" max="6408" width="26.42578125" style="79" customWidth="1"/>
    <col min="6409" max="6656" width="9.140625" style="79"/>
    <col min="6657" max="6657" width="4.5703125" style="79" customWidth="1"/>
    <col min="6658" max="6658" width="34.5703125" style="79" customWidth="1"/>
    <col min="6659" max="6659" width="48.28515625" style="79" customWidth="1"/>
    <col min="6660" max="6660" width="14.42578125" style="79" customWidth="1"/>
    <col min="6661" max="6661" width="10.5703125" style="79" customWidth="1"/>
    <col min="6662" max="6662" width="54" style="79" customWidth="1"/>
    <col min="6663" max="6663" width="14.7109375" style="79" customWidth="1"/>
    <col min="6664" max="6664" width="26.42578125" style="79" customWidth="1"/>
    <col min="6665" max="6912" width="9.140625" style="79"/>
    <col min="6913" max="6913" width="4.5703125" style="79" customWidth="1"/>
    <col min="6914" max="6914" width="34.5703125" style="79" customWidth="1"/>
    <col min="6915" max="6915" width="48.28515625" style="79" customWidth="1"/>
    <col min="6916" max="6916" width="14.42578125" style="79" customWidth="1"/>
    <col min="6917" max="6917" width="10.5703125" style="79" customWidth="1"/>
    <col min="6918" max="6918" width="54" style="79" customWidth="1"/>
    <col min="6919" max="6919" width="14.7109375" style="79" customWidth="1"/>
    <col min="6920" max="6920" width="26.42578125" style="79" customWidth="1"/>
    <col min="6921" max="7168" width="9.140625" style="79"/>
    <col min="7169" max="7169" width="4.5703125" style="79" customWidth="1"/>
    <col min="7170" max="7170" width="34.5703125" style="79" customWidth="1"/>
    <col min="7171" max="7171" width="48.28515625" style="79" customWidth="1"/>
    <col min="7172" max="7172" width="14.42578125" style="79" customWidth="1"/>
    <col min="7173" max="7173" width="10.5703125" style="79" customWidth="1"/>
    <col min="7174" max="7174" width="54" style="79" customWidth="1"/>
    <col min="7175" max="7175" width="14.7109375" style="79" customWidth="1"/>
    <col min="7176" max="7176" width="26.42578125" style="79" customWidth="1"/>
    <col min="7177" max="7424" width="9.140625" style="79"/>
    <col min="7425" max="7425" width="4.5703125" style="79" customWidth="1"/>
    <col min="7426" max="7426" width="34.5703125" style="79" customWidth="1"/>
    <col min="7427" max="7427" width="48.28515625" style="79" customWidth="1"/>
    <col min="7428" max="7428" width="14.42578125" style="79" customWidth="1"/>
    <col min="7429" max="7429" width="10.5703125" style="79" customWidth="1"/>
    <col min="7430" max="7430" width="54" style="79" customWidth="1"/>
    <col min="7431" max="7431" width="14.7109375" style="79" customWidth="1"/>
    <col min="7432" max="7432" width="26.42578125" style="79" customWidth="1"/>
    <col min="7433" max="7680" width="9.140625" style="79"/>
    <col min="7681" max="7681" width="4.5703125" style="79" customWidth="1"/>
    <col min="7682" max="7682" width="34.5703125" style="79" customWidth="1"/>
    <col min="7683" max="7683" width="48.28515625" style="79" customWidth="1"/>
    <col min="7684" max="7684" width="14.42578125" style="79" customWidth="1"/>
    <col min="7685" max="7685" width="10.5703125" style="79" customWidth="1"/>
    <col min="7686" max="7686" width="54" style="79" customWidth="1"/>
    <col min="7687" max="7687" width="14.7109375" style="79" customWidth="1"/>
    <col min="7688" max="7688" width="26.42578125" style="79" customWidth="1"/>
    <col min="7689" max="7936" width="9.140625" style="79"/>
    <col min="7937" max="7937" width="4.5703125" style="79" customWidth="1"/>
    <col min="7938" max="7938" width="34.5703125" style="79" customWidth="1"/>
    <col min="7939" max="7939" width="48.28515625" style="79" customWidth="1"/>
    <col min="7940" max="7940" width="14.42578125" style="79" customWidth="1"/>
    <col min="7941" max="7941" width="10.5703125" style="79" customWidth="1"/>
    <col min="7942" max="7942" width="54" style="79" customWidth="1"/>
    <col min="7943" max="7943" width="14.7109375" style="79" customWidth="1"/>
    <col min="7944" max="7944" width="26.42578125" style="79" customWidth="1"/>
    <col min="7945" max="8192" width="9.140625" style="79"/>
    <col min="8193" max="8193" width="4.5703125" style="79" customWidth="1"/>
    <col min="8194" max="8194" width="34.5703125" style="79" customWidth="1"/>
    <col min="8195" max="8195" width="48.28515625" style="79" customWidth="1"/>
    <col min="8196" max="8196" width="14.42578125" style="79" customWidth="1"/>
    <col min="8197" max="8197" width="10.5703125" style="79" customWidth="1"/>
    <col min="8198" max="8198" width="54" style="79" customWidth="1"/>
    <col min="8199" max="8199" width="14.7109375" style="79" customWidth="1"/>
    <col min="8200" max="8200" width="26.42578125" style="79" customWidth="1"/>
    <col min="8201" max="8448" width="9.140625" style="79"/>
    <col min="8449" max="8449" width="4.5703125" style="79" customWidth="1"/>
    <col min="8450" max="8450" width="34.5703125" style="79" customWidth="1"/>
    <col min="8451" max="8451" width="48.28515625" style="79" customWidth="1"/>
    <col min="8452" max="8452" width="14.42578125" style="79" customWidth="1"/>
    <col min="8453" max="8453" width="10.5703125" style="79" customWidth="1"/>
    <col min="8454" max="8454" width="54" style="79" customWidth="1"/>
    <col min="8455" max="8455" width="14.7109375" style="79" customWidth="1"/>
    <col min="8456" max="8456" width="26.42578125" style="79" customWidth="1"/>
    <col min="8457" max="8704" width="9.140625" style="79"/>
    <col min="8705" max="8705" width="4.5703125" style="79" customWidth="1"/>
    <col min="8706" max="8706" width="34.5703125" style="79" customWidth="1"/>
    <col min="8707" max="8707" width="48.28515625" style="79" customWidth="1"/>
    <col min="8708" max="8708" width="14.42578125" style="79" customWidth="1"/>
    <col min="8709" max="8709" width="10.5703125" style="79" customWidth="1"/>
    <col min="8710" max="8710" width="54" style="79" customWidth="1"/>
    <col min="8711" max="8711" width="14.7109375" style="79" customWidth="1"/>
    <col min="8712" max="8712" width="26.42578125" style="79" customWidth="1"/>
    <col min="8713" max="8960" width="9.140625" style="79"/>
    <col min="8961" max="8961" width="4.5703125" style="79" customWidth="1"/>
    <col min="8962" max="8962" width="34.5703125" style="79" customWidth="1"/>
    <col min="8963" max="8963" width="48.28515625" style="79" customWidth="1"/>
    <col min="8964" max="8964" width="14.42578125" style="79" customWidth="1"/>
    <col min="8965" max="8965" width="10.5703125" style="79" customWidth="1"/>
    <col min="8966" max="8966" width="54" style="79" customWidth="1"/>
    <col min="8967" max="8967" width="14.7109375" style="79" customWidth="1"/>
    <col min="8968" max="8968" width="26.42578125" style="79" customWidth="1"/>
    <col min="8969" max="9216" width="9.140625" style="79"/>
    <col min="9217" max="9217" width="4.5703125" style="79" customWidth="1"/>
    <col min="9218" max="9218" width="34.5703125" style="79" customWidth="1"/>
    <col min="9219" max="9219" width="48.28515625" style="79" customWidth="1"/>
    <col min="9220" max="9220" width="14.42578125" style="79" customWidth="1"/>
    <col min="9221" max="9221" width="10.5703125" style="79" customWidth="1"/>
    <col min="9222" max="9222" width="54" style="79" customWidth="1"/>
    <col min="9223" max="9223" width="14.7109375" style="79" customWidth="1"/>
    <col min="9224" max="9224" width="26.42578125" style="79" customWidth="1"/>
    <col min="9225" max="9472" width="9.140625" style="79"/>
    <col min="9473" max="9473" width="4.5703125" style="79" customWidth="1"/>
    <col min="9474" max="9474" width="34.5703125" style="79" customWidth="1"/>
    <col min="9475" max="9475" width="48.28515625" style="79" customWidth="1"/>
    <col min="9476" max="9476" width="14.42578125" style="79" customWidth="1"/>
    <col min="9477" max="9477" width="10.5703125" style="79" customWidth="1"/>
    <col min="9478" max="9478" width="54" style="79" customWidth="1"/>
    <col min="9479" max="9479" width="14.7109375" style="79" customWidth="1"/>
    <col min="9480" max="9480" width="26.42578125" style="79" customWidth="1"/>
    <col min="9481" max="9728" width="9.140625" style="79"/>
    <col min="9729" max="9729" width="4.5703125" style="79" customWidth="1"/>
    <col min="9730" max="9730" width="34.5703125" style="79" customWidth="1"/>
    <col min="9731" max="9731" width="48.28515625" style="79" customWidth="1"/>
    <col min="9732" max="9732" width="14.42578125" style="79" customWidth="1"/>
    <col min="9733" max="9733" width="10.5703125" style="79" customWidth="1"/>
    <col min="9734" max="9734" width="54" style="79" customWidth="1"/>
    <col min="9735" max="9735" width="14.7109375" style="79" customWidth="1"/>
    <col min="9736" max="9736" width="26.42578125" style="79" customWidth="1"/>
    <col min="9737" max="9984" width="9.140625" style="79"/>
    <col min="9985" max="9985" width="4.5703125" style="79" customWidth="1"/>
    <col min="9986" max="9986" width="34.5703125" style="79" customWidth="1"/>
    <col min="9987" max="9987" width="48.28515625" style="79" customWidth="1"/>
    <col min="9988" max="9988" width="14.42578125" style="79" customWidth="1"/>
    <col min="9989" max="9989" width="10.5703125" style="79" customWidth="1"/>
    <col min="9990" max="9990" width="54" style="79" customWidth="1"/>
    <col min="9991" max="9991" width="14.7109375" style="79" customWidth="1"/>
    <col min="9992" max="9992" width="26.42578125" style="79" customWidth="1"/>
    <col min="9993" max="10240" width="9.140625" style="79"/>
    <col min="10241" max="10241" width="4.5703125" style="79" customWidth="1"/>
    <col min="10242" max="10242" width="34.5703125" style="79" customWidth="1"/>
    <col min="10243" max="10243" width="48.28515625" style="79" customWidth="1"/>
    <col min="10244" max="10244" width="14.42578125" style="79" customWidth="1"/>
    <col min="10245" max="10245" width="10.5703125" style="79" customWidth="1"/>
    <col min="10246" max="10246" width="54" style="79" customWidth="1"/>
    <col min="10247" max="10247" width="14.7109375" style="79" customWidth="1"/>
    <col min="10248" max="10248" width="26.42578125" style="79" customWidth="1"/>
    <col min="10249" max="10496" width="9.140625" style="79"/>
    <col min="10497" max="10497" width="4.5703125" style="79" customWidth="1"/>
    <col min="10498" max="10498" width="34.5703125" style="79" customWidth="1"/>
    <col min="10499" max="10499" width="48.28515625" style="79" customWidth="1"/>
    <col min="10500" max="10500" width="14.42578125" style="79" customWidth="1"/>
    <col min="10501" max="10501" width="10.5703125" style="79" customWidth="1"/>
    <col min="10502" max="10502" width="54" style="79" customWidth="1"/>
    <col min="10503" max="10503" width="14.7109375" style="79" customWidth="1"/>
    <col min="10504" max="10504" width="26.42578125" style="79" customWidth="1"/>
    <col min="10505" max="10752" width="9.140625" style="79"/>
    <col min="10753" max="10753" width="4.5703125" style="79" customWidth="1"/>
    <col min="10754" max="10754" width="34.5703125" style="79" customWidth="1"/>
    <col min="10755" max="10755" width="48.28515625" style="79" customWidth="1"/>
    <col min="10756" max="10756" width="14.42578125" style="79" customWidth="1"/>
    <col min="10757" max="10757" width="10.5703125" style="79" customWidth="1"/>
    <col min="10758" max="10758" width="54" style="79" customWidth="1"/>
    <col min="10759" max="10759" width="14.7109375" style="79" customWidth="1"/>
    <col min="10760" max="10760" width="26.42578125" style="79" customWidth="1"/>
    <col min="10761" max="11008" width="9.140625" style="79"/>
    <col min="11009" max="11009" width="4.5703125" style="79" customWidth="1"/>
    <col min="11010" max="11010" width="34.5703125" style="79" customWidth="1"/>
    <col min="11011" max="11011" width="48.28515625" style="79" customWidth="1"/>
    <col min="11012" max="11012" width="14.42578125" style="79" customWidth="1"/>
    <col min="11013" max="11013" width="10.5703125" style="79" customWidth="1"/>
    <col min="11014" max="11014" width="54" style="79" customWidth="1"/>
    <col min="11015" max="11015" width="14.7109375" style="79" customWidth="1"/>
    <col min="11016" max="11016" width="26.42578125" style="79" customWidth="1"/>
    <col min="11017" max="11264" width="9.140625" style="79"/>
    <col min="11265" max="11265" width="4.5703125" style="79" customWidth="1"/>
    <col min="11266" max="11266" width="34.5703125" style="79" customWidth="1"/>
    <col min="11267" max="11267" width="48.28515625" style="79" customWidth="1"/>
    <col min="11268" max="11268" width="14.42578125" style="79" customWidth="1"/>
    <col min="11269" max="11269" width="10.5703125" style="79" customWidth="1"/>
    <col min="11270" max="11270" width="54" style="79" customWidth="1"/>
    <col min="11271" max="11271" width="14.7109375" style="79" customWidth="1"/>
    <col min="11272" max="11272" width="26.42578125" style="79" customWidth="1"/>
    <col min="11273" max="11520" width="9.140625" style="79"/>
    <col min="11521" max="11521" width="4.5703125" style="79" customWidth="1"/>
    <col min="11522" max="11522" width="34.5703125" style="79" customWidth="1"/>
    <col min="11523" max="11523" width="48.28515625" style="79" customWidth="1"/>
    <col min="11524" max="11524" width="14.42578125" style="79" customWidth="1"/>
    <col min="11525" max="11525" width="10.5703125" style="79" customWidth="1"/>
    <col min="11526" max="11526" width="54" style="79" customWidth="1"/>
    <col min="11527" max="11527" width="14.7109375" style="79" customWidth="1"/>
    <col min="11528" max="11528" width="26.42578125" style="79" customWidth="1"/>
    <col min="11529" max="11776" width="9.140625" style="79"/>
    <col min="11777" max="11777" width="4.5703125" style="79" customWidth="1"/>
    <col min="11778" max="11778" width="34.5703125" style="79" customWidth="1"/>
    <col min="11779" max="11779" width="48.28515625" style="79" customWidth="1"/>
    <col min="11780" max="11780" width="14.42578125" style="79" customWidth="1"/>
    <col min="11781" max="11781" width="10.5703125" style="79" customWidth="1"/>
    <col min="11782" max="11782" width="54" style="79" customWidth="1"/>
    <col min="11783" max="11783" width="14.7109375" style="79" customWidth="1"/>
    <col min="11784" max="11784" width="26.42578125" style="79" customWidth="1"/>
    <col min="11785" max="12032" width="9.140625" style="79"/>
    <col min="12033" max="12033" width="4.5703125" style="79" customWidth="1"/>
    <col min="12034" max="12034" width="34.5703125" style="79" customWidth="1"/>
    <col min="12035" max="12035" width="48.28515625" style="79" customWidth="1"/>
    <col min="12036" max="12036" width="14.42578125" style="79" customWidth="1"/>
    <col min="12037" max="12037" width="10.5703125" style="79" customWidth="1"/>
    <col min="12038" max="12038" width="54" style="79" customWidth="1"/>
    <col min="12039" max="12039" width="14.7109375" style="79" customWidth="1"/>
    <col min="12040" max="12040" width="26.42578125" style="79" customWidth="1"/>
    <col min="12041" max="12288" width="9.140625" style="79"/>
    <col min="12289" max="12289" width="4.5703125" style="79" customWidth="1"/>
    <col min="12290" max="12290" width="34.5703125" style="79" customWidth="1"/>
    <col min="12291" max="12291" width="48.28515625" style="79" customWidth="1"/>
    <col min="12292" max="12292" width="14.42578125" style="79" customWidth="1"/>
    <col min="12293" max="12293" width="10.5703125" style="79" customWidth="1"/>
    <col min="12294" max="12294" width="54" style="79" customWidth="1"/>
    <col min="12295" max="12295" width="14.7109375" style="79" customWidth="1"/>
    <col min="12296" max="12296" width="26.42578125" style="79" customWidth="1"/>
    <col min="12297" max="12544" width="9.140625" style="79"/>
    <col min="12545" max="12545" width="4.5703125" style="79" customWidth="1"/>
    <col min="12546" max="12546" width="34.5703125" style="79" customWidth="1"/>
    <col min="12547" max="12547" width="48.28515625" style="79" customWidth="1"/>
    <col min="12548" max="12548" width="14.42578125" style="79" customWidth="1"/>
    <col min="12549" max="12549" width="10.5703125" style="79" customWidth="1"/>
    <col min="12550" max="12550" width="54" style="79" customWidth="1"/>
    <col min="12551" max="12551" width="14.7109375" style="79" customWidth="1"/>
    <col min="12552" max="12552" width="26.42578125" style="79" customWidth="1"/>
    <col min="12553" max="12800" width="9.140625" style="79"/>
    <col min="12801" max="12801" width="4.5703125" style="79" customWidth="1"/>
    <col min="12802" max="12802" width="34.5703125" style="79" customWidth="1"/>
    <col min="12803" max="12803" width="48.28515625" style="79" customWidth="1"/>
    <col min="12804" max="12804" width="14.42578125" style="79" customWidth="1"/>
    <col min="12805" max="12805" width="10.5703125" style="79" customWidth="1"/>
    <col min="12806" max="12806" width="54" style="79" customWidth="1"/>
    <col min="12807" max="12807" width="14.7109375" style="79" customWidth="1"/>
    <col min="12808" max="12808" width="26.42578125" style="79" customWidth="1"/>
    <col min="12809" max="13056" width="9.140625" style="79"/>
    <col min="13057" max="13057" width="4.5703125" style="79" customWidth="1"/>
    <col min="13058" max="13058" width="34.5703125" style="79" customWidth="1"/>
    <col min="13059" max="13059" width="48.28515625" style="79" customWidth="1"/>
    <col min="13060" max="13060" width="14.42578125" style="79" customWidth="1"/>
    <col min="13061" max="13061" width="10.5703125" style="79" customWidth="1"/>
    <col min="13062" max="13062" width="54" style="79" customWidth="1"/>
    <col min="13063" max="13063" width="14.7109375" style="79" customWidth="1"/>
    <col min="13064" max="13064" width="26.42578125" style="79" customWidth="1"/>
    <col min="13065" max="13312" width="9.140625" style="79"/>
    <col min="13313" max="13313" width="4.5703125" style="79" customWidth="1"/>
    <col min="13314" max="13314" width="34.5703125" style="79" customWidth="1"/>
    <col min="13315" max="13315" width="48.28515625" style="79" customWidth="1"/>
    <col min="13316" max="13316" width="14.42578125" style="79" customWidth="1"/>
    <col min="13317" max="13317" width="10.5703125" style="79" customWidth="1"/>
    <col min="13318" max="13318" width="54" style="79" customWidth="1"/>
    <col min="13319" max="13319" width="14.7109375" style="79" customWidth="1"/>
    <col min="13320" max="13320" width="26.42578125" style="79" customWidth="1"/>
    <col min="13321" max="13568" width="9.140625" style="79"/>
    <col min="13569" max="13569" width="4.5703125" style="79" customWidth="1"/>
    <col min="13570" max="13570" width="34.5703125" style="79" customWidth="1"/>
    <col min="13571" max="13571" width="48.28515625" style="79" customWidth="1"/>
    <col min="13572" max="13572" width="14.42578125" style="79" customWidth="1"/>
    <col min="13573" max="13573" width="10.5703125" style="79" customWidth="1"/>
    <col min="13574" max="13574" width="54" style="79" customWidth="1"/>
    <col min="13575" max="13575" width="14.7109375" style="79" customWidth="1"/>
    <col min="13576" max="13576" width="26.42578125" style="79" customWidth="1"/>
    <col min="13577" max="13824" width="9.140625" style="79"/>
    <col min="13825" max="13825" width="4.5703125" style="79" customWidth="1"/>
    <col min="13826" max="13826" width="34.5703125" style="79" customWidth="1"/>
    <col min="13827" max="13827" width="48.28515625" style="79" customWidth="1"/>
    <col min="13828" max="13828" width="14.42578125" style="79" customWidth="1"/>
    <col min="13829" max="13829" width="10.5703125" style="79" customWidth="1"/>
    <col min="13830" max="13830" width="54" style="79" customWidth="1"/>
    <col min="13831" max="13831" width="14.7109375" style="79" customWidth="1"/>
    <col min="13832" max="13832" width="26.42578125" style="79" customWidth="1"/>
    <col min="13833" max="14080" width="9.140625" style="79"/>
    <col min="14081" max="14081" width="4.5703125" style="79" customWidth="1"/>
    <col min="14082" max="14082" width="34.5703125" style="79" customWidth="1"/>
    <col min="14083" max="14083" width="48.28515625" style="79" customWidth="1"/>
    <col min="14084" max="14084" width="14.42578125" style="79" customWidth="1"/>
    <col min="14085" max="14085" width="10.5703125" style="79" customWidth="1"/>
    <col min="14086" max="14086" width="54" style="79" customWidth="1"/>
    <col min="14087" max="14087" width="14.7109375" style="79" customWidth="1"/>
    <col min="14088" max="14088" width="26.42578125" style="79" customWidth="1"/>
    <col min="14089" max="14336" width="9.140625" style="79"/>
    <col min="14337" max="14337" width="4.5703125" style="79" customWidth="1"/>
    <col min="14338" max="14338" width="34.5703125" style="79" customWidth="1"/>
    <col min="14339" max="14339" width="48.28515625" style="79" customWidth="1"/>
    <col min="14340" max="14340" width="14.42578125" style="79" customWidth="1"/>
    <col min="14341" max="14341" width="10.5703125" style="79" customWidth="1"/>
    <col min="14342" max="14342" width="54" style="79" customWidth="1"/>
    <col min="14343" max="14343" width="14.7109375" style="79" customWidth="1"/>
    <col min="14344" max="14344" width="26.42578125" style="79" customWidth="1"/>
    <col min="14345" max="14592" width="9.140625" style="79"/>
    <col min="14593" max="14593" width="4.5703125" style="79" customWidth="1"/>
    <col min="14594" max="14594" width="34.5703125" style="79" customWidth="1"/>
    <col min="14595" max="14595" width="48.28515625" style="79" customWidth="1"/>
    <col min="14596" max="14596" width="14.42578125" style="79" customWidth="1"/>
    <col min="14597" max="14597" width="10.5703125" style="79" customWidth="1"/>
    <col min="14598" max="14598" width="54" style="79" customWidth="1"/>
    <col min="14599" max="14599" width="14.7109375" style="79" customWidth="1"/>
    <col min="14600" max="14600" width="26.42578125" style="79" customWidth="1"/>
    <col min="14601" max="14848" width="9.140625" style="79"/>
    <col min="14849" max="14849" width="4.5703125" style="79" customWidth="1"/>
    <col min="14850" max="14850" width="34.5703125" style="79" customWidth="1"/>
    <col min="14851" max="14851" width="48.28515625" style="79" customWidth="1"/>
    <col min="14852" max="14852" width="14.42578125" style="79" customWidth="1"/>
    <col min="14853" max="14853" width="10.5703125" style="79" customWidth="1"/>
    <col min="14854" max="14854" width="54" style="79" customWidth="1"/>
    <col min="14855" max="14855" width="14.7109375" style="79" customWidth="1"/>
    <col min="14856" max="14856" width="26.42578125" style="79" customWidth="1"/>
    <col min="14857" max="15104" width="9.140625" style="79"/>
    <col min="15105" max="15105" width="4.5703125" style="79" customWidth="1"/>
    <col min="15106" max="15106" width="34.5703125" style="79" customWidth="1"/>
    <col min="15107" max="15107" width="48.28515625" style="79" customWidth="1"/>
    <col min="15108" max="15108" width="14.42578125" style="79" customWidth="1"/>
    <col min="15109" max="15109" width="10.5703125" style="79" customWidth="1"/>
    <col min="15110" max="15110" width="54" style="79" customWidth="1"/>
    <col min="15111" max="15111" width="14.7109375" style="79" customWidth="1"/>
    <col min="15112" max="15112" width="26.42578125" style="79" customWidth="1"/>
    <col min="15113" max="15360" width="9.140625" style="79"/>
    <col min="15361" max="15361" width="4.5703125" style="79" customWidth="1"/>
    <col min="15362" max="15362" width="34.5703125" style="79" customWidth="1"/>
    <col min="15363" max="15363" width="48.28515625" style="79" customWidth="1"/>
    <col min="15364" max="15364" width="14.42578125" style="79" customWidth="1"/>
    <col min="15365" max="15365" width="10.5703125" style="79" customWidth="1"/>
    <col min="15366" max="15366" width="54" style="79" customWidth="1"/>
    <col min="15367" max="15367" width="14.7109375" style="79" customWidth="1"/>
    <col min="15368" max="15368" width="26.42578125" style="79" customWidth="1"/>
    <col min="15369" max="15616" width="9.140625" style="79"/>
    <col min="15617" max="15617" width="4.5703125" style="79" customWidth="1"/>
    <col min="15618" max="15618" width="34.5703125" style="79" customWidth="1"/>
    <col min="15619" max="15619" width="48.28515625" style="79" customWidth="1"/>
    <col min="15620" max="15620" width="14.42578125" style="79" customWidth="1"/>
    <col min="15621" max="15621" width="10.5703125" style="79" customWidth="1"/>
    <col min="15622" max="15622" width="54" style="79" customWidth="1"/>
    <col min="15623" max="15623" width="14.7109375" style="79" customWidth="1"/>
    <col min="15624" max="15624" width="26.42578125" style="79" customWidth="1"/>
    <col min="15625" max="15872" width="9.140625" style="79"/>
    <col min="15873" max="15873" width="4.5703125" style="79" customWidth="1"/>
    <col min="15874" max="15874" width="34.5703125" style="79" customWidth="1"/>
    <col min="15875" max="15875" width="48.28515625" style="79" customWidth="1"/>
    <col min="15876" max="15876" width="14.42578125" style="79" customWidth="1"/>
    <col min="15877" max="15877" width="10.5703125" style="79" customWidth="1"/>
    <col min="15878" max="15878" width="54" style="79" customWidth="1"/>
    <col min="15879" max="15879" width="14.7109375" style="79" customWidth="1"/>
    <col min="15880" max="15880" width="26.42578125" style="79" customWidth="1"/>
    <col min="15881" max="16128" width="9.140625" style="79"/>
    <col min="16129" max="16129" width="4.5703125" style="79" customWidth="1"/>
    <col min="16130" max="16130" width="34.5703125" style="79" customWidth="1"/>
    <col min="16131" max="16131" width="48.28515625" style="79" customWidth="1"/>
    <col min="16132" max="16132" width="14.42578125" style="79" customWidth="1"/>
    <col min="16133" max="16133" width="10.5703125" style="79" customWidth="1"/>
    <col min="16134" max="16134" width="54" style="79" customWidth="1"/>
    <col min="16135" max="16135" width="14.7109375" style="79" customWidth="1"/>
    <col min="16136" max="16136" width="26.42578125" style="79" customWidth="1"/>
    <col min="16137" max="16384" width="9.140625" style="79"/>
  </cols>
  <sheetData>
    <row r="2" spans="2:8">
      <c r="B2" s="78" t="s">
        <v>94</v>
      </c>
    </row>
    <row r="3" spans="2:8">
      <c r="B3" s="80"/>
      <c r="C3" s="80"/>
      <c r="D3" s="80"/>
      <c r="E3" s="80"/>
      <c r="F3" s="80"/>
      <c r="G3" s="80"/>
      <c r="H3" s="80"/>
    </row>
    <row r="4" spans="2:8" ht="33.75" customHeight="1">
      <c r="B4" s="81" t="s">
        <v>67</v>
      </c>
      <c r="C4" s="82" t="s">
        <v>95</v>
      </c>
      <c r="D4" s="81" t="s">
        <v>96</v>
      </c>
      <c r="E4" s="81" t="s">
        <v>97</v>
      </c>
      <c r="F4" s="82" t="s">
        <v>98</v>
      </c>
      <c r="G4" s="81" t="s">
        <v>96</v>
      </c>
      <c r="H4" s="81" t="s">
        <v>97</v>
      </c>
    </row>
    <row r="5" spans="2:8">
      <c r="B5" s="83" t="s">
        <v>68</v>
      </c>
      <c r="C5" s="79" t="s">
        <v>99</v>
      </c>
      <c r="D5" s="414">
        <v>17267</v>
      </c>
      <c r="E5" s="83" t="s">
        <v>100</v>
      </c>
      <c r="F5" s="79" t="s">
        <v>101</v>
      </c>
      <c r="G5" s="415">
        <v>15667</v>
      </c>
      <c r="H5" s="83" t="s">
        <v>100</v>
      </c>
    </row>
    <row r="6" spans="2:8">
      <c r="B6" s="83"/>
      <c r="C6" s="79" t="s">
        <v>102</v>
      </c>
      <c r="D6" s="83"/>
      <c r="E6" s="83"/>
      <c r="F6" s="79" t="s">
        <v>103</v>
      </c>
      <c r="G6" s="415">
        <v>1200</v>
      </c>
      <c r="H6" s="83" t="s">
        <v>100</v>
      </c>
    </row>
    <row r="7" spans="2:8">
      <c r="B7" s="83"/>
      <c r="D7" s="415"/>
      <c r="E7" s="83"/>
      <c r="F7" s="79" t="s">
        <v>104</v>
      </c>
      <c r="G7" s="416">
        <v>216</v>
      </c>
      <c r="H7" s="83" t="s">
        <v>100</v>
      </c>
    </row>
    <row r="8" spans="2:8">
      <c r="B8" s="83"/>
      <c r="D8" s="415"/>
      <c r="E8" s="83"/>
      <c r="F8" s="83" t="s">
        <v>105</v>
      </c>
      <c r="G8" s="78">
        <v>184</v>
      </c>
      <c r="H8" s="83" t="s">
        <v>100</v>
      </c>
    </row>
    <row r="9" spans="2:8">
      <c r="B9" s="84"/>
      <c r="C9" s="80"/>
      <c r="D9" s="417"/>
      <c r="E9" s="85"/>
      <c r="F9" s="80"/>
      <c r="G9" s="84"/>
      <c r="H9" s="84"/>
    </row>
    <row r="10" spans="2:8">
      <c r="B10" s="83" t="s">
        <v>106</v>
      </c>
      <c r="C10" s="79" t="s">
        <v>107</v>
      </c>
      <c r="D10" s="414">
        <v>795</v>
      </c>
      <c r="E10" s="83" t="s">
        <v>100</v>
      </c>
      <c r="F10" s="79" t="s">
        <v>108</v>
      </c>
      <c r="G10" s="416">
        <v>530</v>
      </c>
      <c r="H10" s="83" t="s">
        <v>100</v>
      </c>
    </row>
    <row r="11" spans="2:8">
      <c r="B11" s="83"/>
      <c r="D11" s="83"/>
      <c r="E11" s="83"/>
      <c r="F11" s="79" t="s">
        <v>109</v>
      </c>
      <c r="G11" s="416">
        <v>265</v>
      </c>
      <c r="H11" s="83" t="s">
        <v>100</v>
      </c>
    </row>
    <row r="12" spans="2:8">
      <c r="B12" s="84"/>
      <c r="C12" s="80"/>
      <c r="D12" s="84"/>
      <c r="E12" s="84"/>
      <c r="F12" s="80"/>
      <c r="G12" s="84"/>
      <c r="H12" s="84"/>
    </row>
    <row r="13" spans="2:8">
      <c r="B13" s="83" t="s">
        <v>70</v>
      </c>
      <c r="C13" s="79" t="s">
        <v>110</v>
      </c>
      <c r="D13" s="414">
        <v>1300</v>
      </c>
      <c r="E13" s="86" t="s">
        <v>100</v>
      </c>
      <c r="F13" s="79" t="s">
        <v>111</v>
      </c>
      <c r="G13" s="416">
        <v>871</v>
      </c>
      <c r="H13" s="83" t="s">
        <v>100</v>
      </c>
    </row>
    <row r="14" spans="2:8">
      <c r="B14" s="83"/>
      <c r="C14" s="79" t="s">
        <v>112</v>
      </c>
      <c r="D14" s="83"/>
      <c r="E14" s="83"/>
      <c r="F14" s="83" t="s">
        <v>113</v>
      </c>
      <c r="G14" s="78">
        <v>297</v>
      </c>
      <c r="H14" s="83" t="s">
        <v>100</v>
      </c>
    </row>
    <row r="15" spans="2:8">
      <c r="B15" s="83"/>
      <c r="D15" s="83"/>
      <c r="E15" s="83"/>
      <c r="F15" s="83" t="s">
        <v>114</v>
      </c>
      <c r="G15" s="78">
        <v>47</v>
      </c>
      <c r="H15" s="83" t="s">
        <v>100</v>
      </c>
    </row>
    <row r="16" spans="2:8">
      <c r="B16" s="83"/>
      <c r="D16" s="83"/>
      <c r="E16" s="83"/>
      <c r="F16" s="83" t="s">
        <v>115</v>
      </c>
      <c r="G16" s="78">
        <v>85</v>
      </c>
      <c r="H16" s="83" t="s">
        <v>100</v>
      </c>
    </row>
    <row r="17" spans="2:8">
      <c r="B17" s="84"/>
      <c r="C17" s="80"/>
      <c r="D17" s="84"/>
      <c r="E17" s="84"/>
      <c r="F17" s="84"/>
      <c r="G17" s="87"/>
      <c r="H17" s="84"/>
    </row>
    <row r="18" spans="2:8">
      <c r="B18" s="83" t="s">
        <v>71</v>
      </c>
      <c r="C18" s="79" t="s">
        <v>116</v>
      </c>
      <c r="D18" s="418">
        <v>3964</v>
      </c>
      <c r="E18" s="83" t="s">
        <v>100</v>
      </c>
      <c r="F18" s="88" t="s">
        <v>117</v>
      </c>
      <c r="G18" s="419">
        <v>2022</v>
      </c>
      <c r="H18" s="83" t="s">
        <v>100</v>
      </c>
    </row>
    <row r="19" spans="2:8">
      <c r="B19" s="83"/>
      <c r="C19" s="79" t="s">
        <v>118</v>
      </c>
      <c r="D19" s="83"/>
      <c r="E19" s="83" t="s">
        <v>119</v>
      </c>
      <c r="F19" s="88" t="s">
        <v>120</v>
      </c>
      <c r="G19" s="419">
        <v>97</v>
      </c>
      <c r="H19" s="83" t="s">
        <v>100</v>
      </c>
    </row>
    <row r="20" spans="2:8">
      <c r="B20" s="83"/>
      <c r="C20" s="79" t="s">
        <v>121</v>
      </c>
      <c r="D20" s="83"/>
      <c r="E20" s="83"/>
      <c r="F20" s="79" t="s">
        <v>122</v>
      </c>
      <c r="G20" s="420">
        <v>1193</v>
      </c>
      <c r="H20" s="83" t="s">
        <v>100</v>
      </c>
    </row>
    <row r="21" spans="2:8">
      <c r="B21" s="83"/>
      <c r="D21" s="83"/>
      <c r="E21" s="83"/>
      <c r="F21" s="79" t="s">
        <v>123</v>
      </c>
      <c r="G21" s="420">
        <v>26</v>
      </c>
      <c r="H21" s="83" t="s">
        <v>100</v>
      </c>
    </row>
    <row r="22" spans="2:8">
      <c r="B22" s="83"/>
      <c r="D22" s="83"/>
      <c r="E22" s="83"/>
      <c r="F22" s="79" t="s">
        <v>124</v>
      </c>
      <c r="G22" s="420">
        <v>19</v>
      </c>
      <c r="H22" s="83" t="s">
        <v>100</v>
      </c>
    </row>
    <row r="23" spans="2:8">
      <c r="B23" s="83"/>
      <c r="D23" s="83"/>
      <c r="E23" s="83"/>
      <c r="F23" s="79" t="s">
        <v>125</v>
      </c>
      <c r="G23" s="420">
        <v>40</v>
      </c>
      <c r="H23" s="83" t="s">
        <v>100</v>
      </c>
    </row>
    <row r="24" spans="2:8">
      <c r="B24" s="83"/>
      <c r="D24" s="83"/>
      <c r="E24" s="83"/>
      <c r="F24" s="79" t="s">
        <v>126</v>
      </c>
      <c r="G24" s="420">
        <v>6</v>
      </c>
      <c r="H24" s="83" t="s">
        <v>100</v>
      </c>
    </row>
    <row r="25" spans="2:8">
      <c r="B25" s="83"/>
      <c r="D25" s="83"/>
      <c r="E25" s="83"/>
      <c r="F25" s="79" t="s">
        <v>127</v>
      </c>
      <c r="G25" s="420">
        <v>222</v>
      </c>
      <c r="H25" s="83" t="s">
        <v>100</v>
      </c>
    </row>
    <row r="26" spans="2:8">
      <c r="B26" s="83"/>
      <c r="D26" s="83"/>
      <c r="E26" s="83"/>
      <c r="F26" s="79" t="s">
        <v>128</v>
      </c>
      <c r="G26" s="420">
        <v>237</v>
      </c>
      <c r="H26" s="83" t="s">
        <v>100</v>
      </c>
    </row>
    <row r="27" spans="2:8">
      <c r="B27" s="83"/>
      <c r="D27" s="83"/>
      <c r="E27" s="83"/>
      <c r="F27" s="79" t="s">
        <v>129</v>
      </c>
      <c r="G27" s="420">
        <v>24</v>
      </c>
      <c r="H27" s="83" t="s">
        <v>100</v>
      </c>
    </row>
    <row r="28" spans="2:8">
      <c r="B28" s="83"/>
      <c r="D28" s="83"/>
      <c r="E28" s="83"/>
      <c r="F28" s="79" t="s">
        <v>130</v>
      </c>
      <c r="G28" s="420">
        <v>49</v>
      </c>
      <c r="H28" s="83" t="s">
        <v>100</v>
      </c>
    </row>
    <row r="29" spans="2:8">
      <c r="B29" s="83"/>
      <c r="D29" s="83"/>
      <c r="E29" s="83"/>
      <c r="F29" s="79" t="s">
        <v>131</v>
      </c>
      <c r="G29" s="420">
        <v>29</v>
      </c>
      <c r="H29" s="83" t="s">
        <v>100</v>
      </c>
    </row>
    <row r="30" spans="2:8">
      <c r="B30" s="84"/>
      <c r="C30" s="80"/>
      <c r="D30" s="84"/>
      <c r="E30" s="84"/>
      <c r="F30" s="89"/>
      <c r="G30" s="84"/>
      <c r="H30" s="84"/>
    </row>
    <row r="31" spans="2:8">
      <c r="B31" s="83" t="s">
        <v>72</v>
      </c>
      <c r="C31" s="79" t="s">
        <v>132</v>
      </c>
      <c r="D31" s="414">
        <v>85675</v>
      </c>
      <c r="E31" s="83" t="s">
        <v>100</v>
      </c>
      <c r="F31" s="79" t="s">
        <v>133</v>
      </c>
      <c r="G31" s="414">
        <v>80665</v>
      </c>
      <c r="H31" s="83" t="s">
        <v>100</v>
      </c>
    </row>
    <row r="32" spans="2:8">
      <c r="B32" s="83"/>
      <c r="D32" s="83"/>
      <c r="E32" s="83"/>
      <c r="F32" s="79" t="s">
        <v>134</v>
      </c>
      <c r="G32" s="414">
        <v>3764</v>
      </c>
      <c r="H32" s="83" t="s">
        <v>100</v>
      </c>
    </row>
    <row r="33" spans="2:8">
      <c r="B33" s="83"/>
      <c r="D33" s="83"/>
      <c r="E33" s="83"/>
      <c r="F33" s="79" t="s">
        <v>135</v>
      </c>
      <c r="G33" s="414">
        <v>123</v>
      </c>
      <c r="H33" s="83" t="s">
        <v>100</v>
      </c>
    </row>
    <row r="34" spans="2:8">
      <c r="B34" s="83"/>
      <c r="D34" s="83"/>
      <c r="E34" s="83"/>
      <c r="F34" s="79" t="s">
        <v>136</v>
      </c>
      <c r="G34" s="414">
        <v>1123</v>
      </c>
      <c r="H34" s="83" t="s">
        <v>100</v>
      </c>
    </row>
    <row r="35" spans="2:8">
      <c r="B35" s="84"/>
      <c r="C35" s="80"/>
      <c r="D35" s="84"/>
      <c r="E35" s="84"/>
      <c r="F35" s="84"/>
      <c r="G35" s="84"/>
      <c r="H35" s="84"/>
    </row>
    <row r="36" spans="2:8">
      <c r="B36" s="86" t="s">
        <v>137</v>
      </c>
      <c r="C36" s="79" t="s">
        <v>138</v>
      </c>
      <c r="D36" s="414">
        <v>421405</v>
      </c>
      <c r="E36" s="83" t="s">
        <v>100</v>
      </c>
      <c r="F36" s="83" t="s">
        <v>139</v>
      </c>
      <c r="G36" s="421">
        <v>30174</v>
      </c>
      <c r="H36" s="83" t="s">
        <v>100</v>
      </c>
    </row>
    <row r="37" spans="2:8">
      <c r="B37" s="83" t="s">
        <v>140</v>
      </c>
      <c r="D37" s="90"/>
      <c r="E37" s="83"/>
      <c r="F37" s="83" t="s">
        <v>141</v>
      </c>
      <c r="G37" s="421">
        <v>42852</v>
      </c>
      <c r="H37" s="83" t="s">
        <v>100</v>
      </c>
    </row>
    <row r="38" spans="2:8">
      <c r="B38" s="83"/>
      <c r="D38" s="90"/>
      <c r="E38" s="83"/>
      <c r="F38" s="83" t="s">
        <v>142</v>
      </c>
      <c r="G38" s="421">
        <v>19045</v>
      </c>
      <c r="H38" s="83" t="s">
        <v>100</v>
      </c>
    </row>
    <row r="39" spans="2:8">
      <c r="B39" s="83"/>
      <c r="D39" s="90"/>
      <c r="E39" s="83"/>
      <c r="F39" s="83" t="s">
        <v>143</v>
      </c>
      <c r="G39" s="421">
        <v>32766</v>
      </c>
      <c r="H39" s="83" t="s">
        <v>100</v>
      </c>
    </row>
    <row r="40" spans="2:8">
      <c r="B40" s="83"/>
      <c r="D40" s="90"/>
      <c r="E40" s="83"/>
      <c r="F40" s="83" t="s">
        <v>144</v>
      </c>
      <c r="G40" s="421">
        <v>24580</v>
      </c>
      <c r="H40" s="83" t="s">
        <v>100</v>
      </c>
    </row>
    <row r="41" spans="2:8">
      <c r="B41" s="83"/>
      <c r="D41" s="90"/>
      <c r="E41" s="83"/>
      <c r="F41" s="83" t="s">
        <v>145</v>
      </c>
      <c r="G41" s="421">
        <v>2666</v>
      </c>
      <c r="H41" s="83" t="s">
        <v>100</v>
      </c>
    </row>
    <row r="42" spans="2:8">
      <c r="B42" s="83"/>
      <c r="D42" s="90"/>
      <c r="E42" s="83"/>
      <c r="F42" s="83" t="s">
        <v>146</v>
      </c>
      <c r="G42" s="421">
        <v>68311</v>
      </c>
      <c r="H42" s="83" t="s">
        <v>100</v>
      </c>
    </row>
    <row r="43" spans="2:8">
      <c r="B43" s="83"/>
      <c r="D43" s="90"/>
      <c r="E43" s="83"/>
      <c r="F43" s="83" t="s">
        <v>147</v>
      </c>
      <c r="G43" s="421">
        <v>124300</v>
      </c>
      <c r="H43" s="83" t="s">
        <v>100</v>
      </c>
    </row>
    <row r="44" spans="2:8">
      <c r="B44" s="83"/>
      <c r="D44" s="90"/>
      <c r="E44" s="83"/>
      <c r="F44" s="83" t="s">
        <v>148</v>
      </c>
      <c r="G44" s="421">
        <v>57741</v>
      </c>
      <c r="H44" s="83" t="s">
        <v>100</v>
      </c>
    </row>
    <row r="45" spans="2:8">
      <c r="B45" s="83"/>
      <c r="D45" s="90"/>
      <c r="E45" s="83"/>
      <c r="F45" s="83" t="s">
        <v>149</v>
      </c>
      <c r="G45" s="421">
        <v>10126</v>
      </c>
      <c r="H45" s="83" t="s">
        <v>100</v>
      </c>
    </row>
    <row r="46" spans="2:8">
      <c r="B46" s="83"/>
      <c r="D46" s="90"/>
      <c r="E46" s="83"/>
      <c r="F46" s="83" t="s">
        <v>150</v>
      </c>
      <c r="G46" s="421">
        <v>6786</v>
      </c>
      <c r="H46" s="83" t="s">
        <v>100</v>
      </c>
    </row>
    <row r="47" spans="2:8">
      <c r="B47" s="83"/>
      <c r="D47" s="90"/>
      <c r="E47" s="83"/>
      <c r="F47" s="83" t="s">
        <v>151</v>
      </c>
      <c r="G47" s="421">
        <v>1920</v>
      </c>
      <c r="H47" s="83" t="s">
        <v>100</v>
      </c>
    </row>
    <row r="48" spans="2:8">
      <c r="B48" s="83"/>
      <c r="D48" s="90"/>
      <c r="E48" s="83"/>
      <c r="F48" s="83" t="s">
        <v>152</v>
      </c>
      <c r="G48" s="421">
        <v>138</v>
      </c>
      <c r="H48" s="83" t="s">
        <v>100</v>
      </c>
    </row>
    <row r="49" spans="2:8">
      <c r="B49" s="84"/>
      <c r="C49" s="80"/>
      <c r="D49" s="84"/>
      <c r="E49" s="84"/>
      <c r="F49" s="91"/>
      <c r="G49" s="422"/>
      <c r="H49" s="83" t="s">
        <v>100</v>
      </c>
    </row>
    <row r="50" spans="2:8">
      <c r="B50" s="83" t="s">
        <v>153</v>
      </c>
      <c r="C50" s="79" t="s">
        <v>154</v>
      </c>
      <c r="D50" s="414">
        <v>22421</v>
      </c>
      <c r="E50" s="83" t="s">
        <v>100</v>
      </c>
      <c r="F50" s="86" t="s">
        <v>155</v>
      </c>
      <c r="G50" s="421">
        <v>6966</v>
      </c>
      <c r="H50" s="86" t="s">
        <v>100</v>
      </c>
    </row>
    <row r="51" spans="2:8">
      <c r="B51" s="83"/>
      <c r="D51" s="83"/>
      <c r="E51" s="92"/>
      <c r="F51" s="83" t="s">
        <v>156</v>
      </c>
      <c r="G51" s="421">
        <v>4245</v>
      </c>
      <c r="H51" s="83" t="s">
        <v>100</v>
      </c>
    </row>
    <row r="52" spans="2:8">
      <c r="B52" s="83"/>
      <c r="D52" s="83"/>
      <c r="E52" s="83"/>
      <c r="F52" s="83" t="s">
        <v>157</v>
      </c>
      <c r="G52" s="421">
        <v>8395</v>
      </c>
      <c r="H52" s="83" t="s">
        <v>100</v>
      </c>
    </row>
    <row r="53" spans="2:8">
      <c r="B53" s="83"/>
      <c r="D53" s="83"/>
      <c r="E53" s="83"/>
      <c r="F53" s="83" t="s">
        <v>158</v>
      </c>
      <c r="G53" s="421">
        <v>2815</v>
      </c>
      <c r="H53" s="83" t="s">
        <v>100</v>
      </c>
    </row>
    <row r="54" spans="2:8">
      <c r="B54" s="84"/>
      <c r="C54" s="80"/>
      <c r="D54" s="84"/>
      <c r="E54" s="84"/>
      <c r="F54" s="84"/>
      <c r="G54" s="80"/>
      <c r="H54" s="84"/>
    </row>
    <row r="55" spans="2:8">
      <c r="B55" s="83" t="s">
        <v>159</v>
      </c>
      <c r="C55" s="79" t="s">
        <v>160</v>
      </c>
      <c r="D55" s="414">
        <v>10834</v>
      </c>
      <c r="E55" s="83" t="s">
        <v>100</v>
      </c>
      <c r="F55" s="83" t="s">
        <v>161</v>
      </c>
      <c r="G55" s="421">
        <v>4620</v>
      </c>
      <c r="H55" s="83" t="s">
        <v>100</v>
      </c>
    </row>
    <row r="56" spans="2:8">
      <c r="B56" s="83"/>
      <c r="D56" s="83"/>
      <c r="E56" s="83"/>
      <c r="F56" s="83" t="s">
        <v>162</v>
      </c>
      <c r="G56" s="421">
        <v>1048</v>
      </c>
      <c r="H56" s="83" t="s">
        <v>100</v>
      </c>
    </row>
    <row r="57" spans="2:8">
      <c r="B57" s="83"/>
      <c r="D57" s="83"/>
      <c r="E57" s="83"/>
      <c r="F57" s="83" t="s">
        <v>163</v>
      </c>
      <c r="G57" s="421">
        <v>1386</v>
      </c>
      <c r="H57" s="83" t="s">
        <v>100</v>
      </c>
    </row>
    <row r="58" spans="2:8">
      <c r="B58" s="83"/>
      <c r="D58" s="83"/>
      <c r="E58" s="83"/>
      <c r="F58" s="83" t="s">
        <v>164</v>
      </c>
      <c r="G58" s="421">
        <v>195</v>
      </c>
      <c r="H58" s="83" t="s">
        <v>100</v>
      </c>
    </row>
    <row r="59" spans="2:8">
      <c r="B59" s="83"/>
      <c r="D59" s="83"/>
      <c r="E59" s="83"/>
      <c r="F59" s="83" t="s">
        <v>165</v>
      </c>
      <c r="G59" s="421">
        <v>1222</v>
      </c>
      <c r="H59" s="83" t="s">
        <v>100</v>
      </c>
    </row>
    <row r="60" spans="2:8">
      <c r="B60" s="83"/>
      <c r="D60" s="83"/>
      <c r="E60" s="83"/>
      <c r="F60" s="83" t="s">
        <v>166</v>
      </c>
      <c r="G60" s="421">
        <v>373</v>
      </c>
      <c r="H60" s="83" t="s">
        <v>100</v>
      </c>
    </row>
    <row r="61" spans="2:8">
      <c r="B61" s="83"/>
      <c r="D61" s="83"/>
      <c r="E61" s="83"/>
      <c r="F61" s="83" t="s">
        <v>167</v>
      </c>
      <c r="G61" s="421">
        <v>25</v>
      </c>
      <c r="H61" s="83" t="s">
        <v>100</v>
      </c>
    </row>
    <row r="62" spans="2:8">
      <c r="B62" s="83"/>
      <c r="D62" s="83"/>
      <c r="E62" s="83"/>
      <c r="F62" s="83" t="s">
        <v>168</v>
      </c>
      <c r="G62" s="421">
        <v>1333</v>
      </c>
      <c r="H62" s="83" t="s">
        <v>100</v>
      </c>
    </row>
    <row r="63" spans="2:8">
      <c r="B63" s="83"/>
      <c r="D63" s="83"/>
      <c r="E63" s="83"/>
      <c r="F63" s="83" t="s">
        <v>169</v>
      </c>
      <c r="G63" s="421">
        <v>138</v>
      </c>
      <c r="H63" s="83" t="s">
        <v>100</v>
      </c>
    </row>
    <row r="64" spans="2:8">
      <c r="B64" s="83"/>
      <c r="D64" s="83"/>
      <c r="E64" s="83"/>
      <c r="F64" s="83" t="s">
        <v>170</v>
      </c>
      <c r="G64" s="421">
        <v>4</v>
      </c>
      <c r="H64" s="83" t="s">
        <v>100</v>
      </c>
    </row>
    <row r="65" spans="2:13">
      <c r="B65" s="83"/>
      <c r="D65" s="83"/>
      <c r="E65" s="83"/>
      <c r="F65" s="83" t="s">
        <v>171</v>
      </c>
      <c r="G65" s="421">
        <v>29</v>
      </c>
      <c r="H65" s="83" t="s">
        <v>100</v>
      </c>
    </row>
    <row r="66" spans="2:13">
      <c r="B66" s="83"/>
      <c r="D66" s="83"/>
      <c r="E66" s="83"/>
      <c r="F66" s="83" t="s">
        <v>172</v>
      </c>
      <c r="G66" s="421">
        <v>461</v>
      </c>
      <c r="H66" s="83" t="s">
        <v>100</v>
      </c>
    </row>
    <row r="67" spans="2:13">
      <c r="B67" s="84"/>
      <c r="C67" s="80"/>
      <c r="D67" s="84"/>
      <c r="E67" s="84"/>
      <c r="F67" s="84"/>
      <c r="G67" s="423"/>
      <c r="H67" s="84"/>
    </row>
    <row r="68" spans="2:13">
      <c r="B68" s="83" t="s">
        <v>173</v>
      </c>
      <c r="C68" s="79" t="s">
        <v>174</v>
      </c>
      <c r="D68" s="414">
        <v>360545</v>
      </c>
      <c r="E68" s="92" t="s">
        <v>100</v>
      </c>
      <c r="F68" s="83" t="s">
        <v>175</v>
      </c>
      <c r="G68" s="421">
        <v>183815</v>
      </c>
      <c r="H68" s="86" t="s">
        <v>176</v>
      </c>
    </row>
    <row r="69" spans="2:13">
      <c r="B69" s="83"/>
      <c r="D69" s="90"/>
      <c r="E69" s="92"/>
      <c r="F69" s="83" t="s">
        <v>177</v>
      </c>
      <c r="G69" s="421">
        <v>174597</v>
      </c>
      <c r="H69" s="83" t="s">
        <v>178</v>
      </c>
    </row>
    <row r="70" spans="2:13">
      <c r="B70" s="83"/>
      <c r="D70" s="83"/>
      <c r="E70" s="92"/>
      <c r="F70" s="83" t="s">
        <v>179</v>
      </c>
      <c r="G70" s="421">
        <v>1239</v>
      </c>
      <c r="H70" s="83" t="s">
        <v>180</v>
      </c>
    </row>
    <row r="71" spans="2:13">
      <c r="B71" s="83"/>
      <c r="D71" s="83"/>
      <c r="E71" s="92"/>
      <c r="F71" s="83" t="s">
        <v>181</v>
      </c>
      <c r="G71" s="421">
        <v>894</v>
      </c>
      <c r="H71" s="83" t="s">
        <v>180</v>
      </c>
    </row>
    <row r="72" spans="2:13">
      <c r="B72" s="84"/>
      <c r="C72" s="80"/>
      <c r="D72" s="84"/>
      <c r="E72" s="89"/>
      <c r="F72" s="84"/>
      <c r="G72" s="80"/>
      <c r="H72" s="84"/>
    </row>
    <row r="73" spans="2:13">
      <c r="B73" s="93" t="s">
        <v>182</v>
      </c>
      <c r="C73" s="94" t="s">
        <v>183</v>
      </c>
      <c r="D73" s="424">
        <v>101148</v>
      </c>
      <c r="E73" s="95" t="s">
        <v>100</v>
      </c>
      <c r="F73" s="93" t="s">
        <v>184</v>
      </c>
      <c r="G73" s="425">
        <v>227</v>
      </c>
      <c r="H73" s="93" t="s">
        <v>100</v>
      </c>
      <c r="M73" s="79" t="s">
        <v>185</v>
      </c>
    </row>
    <row r="74" spans="2:13">
      <c r="B74" s="93" t="s">
        <v>186</v>
      </c>
      <c r="C74" s="96"/>
      <c r="D74" s="97"/>
      <c r="E74" s="95"/>
      <c r="F74" s="93" t="s">
        <v>187</v>
      </c>
      <c r="G74" s="425">
        <v>527</v>
      </c>
      <c r="H74" s="93" t="s">
        <v>100</v>
      </c>
    </row>
    <row r="75" spans="2:13">
      <c r="B75" s="93"/>
      <c r="C75" s="96"/>
      <c r="D75" s="93"/>
      <c r="E75" s="95"/>
      <c r="F75" s="93" t="s">
        <v>188</v>
      </c>
      <c r="G75" s="425">
        <v>1962</v>
      </c>
      <c r="H75" s="93" t="s">
        <v>100</v>
      </c>
    </row>
    <row r="76" spans="2:13">
      <c r="B76" s="93"/>
      <c r="C76" s="96"/>
      <c r="D76" s="93"/>
      <c r="E76" s="95"/>
      <c r="F76" s="93" t="s">
        <v>189</v>
      </c>
      <c r="G76" s="425">
        <v>620</v>
      </c>
      <c r="H76" s="93" t="s">
        <v>100</v>
      </c>
    </row>
    <row r="77" spans="2:13">
      <c r="B77" s="93"/>
      <c r="C77" s="96"/>
      <c r="D77" s="93"/>
      <c r="E77" s="95"/>
      <c r="F77" s="93" t="s">
        <v>190</v>
      </c>
      <c r="G77" s="425">
        <v>571</v>
      </c>
      <c r="H77" s="93" t="s">
        <v>100</v>
      </c>
    </row>
    <row r="78" spans="2:13">
      <c r="B78" s="93"/>
      <c r="C78" s="96"/>
      <c r="D78" s="93"/>
      <c r="E78" s="95"/>
      <c r="F78" s="98" t="s">
        <v>191</v>
      </c>
      <c r="G78" s="425">
        <v>241</v>
      </c>
      <c r="H78" s="93" t="s">
        <v>100</v>
      </c>
    </row>
    <row r="79" spans="2:13">
      <c r="B79" s="93"/>
      <c r="C79" s="96"/>
      <c r="D79" s="93"/>
      <c r="E79" s="95"/>
      <c r="F79" s="98" t="s">
        <v>192</v>
      </c>
      <c r="G79" s="425">
        <v>20</v>
      </c>
      <c r="H79" s="93" t="s">
        <v>100</v>
      </c>
    </row>
    <row r="80" spans="2:13">
      <c r="B80" s="93"/>
      <c r="C80" s="96"/>
      <c r="D80" s="93"/>
      <c r="E80" s="95"/>
      <c r="F80" s="98" t="s">
        <v>193</v>
      </c>
      <c r="G80" s="425"/>
      <c r="H80" s="93"/>
    </row>
    <row r="81" spans="2:10">
      <c r="B81" s="93"/>
      <c r="C81" s="94"/>
      <c r="D81" s="93"/>
      <c r="E81" s="93"/>
      <c r="F81" s="94" t="s">
        <v>194</v>
      </c>
      <c r="G81" s="426">
        <v>1626</v>
      </c>
      <c r="H81" s="93" t="s">
        <v>100</v>
      </c>
    </row>
    <row r="82" spans="2:10">
      <c r="B82" s="83"/>
      <c r="D82" s="83"/>
      <c r="E82" s="99"/>
      <c r="F82" s="98" t="s">
        <v>195</v>
      </c>
      <c r="G82" s="425">
        <v>18</v>
      </c>
      <c r="H82" s="83" t="s">
        <v>196</v>
      </c>
    </row>
    <row r="83" spans="2:10">
      <c r="B83" s="83"/>
      <c r="D83" s="83"/>
      <c r="E83" s="99"/>
      <c r="F83" s="98" t="s">
        <v>197</v>
      </c>
      <c r="G83" s="425">
        <v>1800</v>
      </c>
      <c r="H83" s="83" t="s">
        <v>198</v>
      </c>
    </row>
    <row r="84" spans="2:10">
      <c r="B84" s="83"/>
      <c r="D84" s="83"/>
      <c r="E84" s="99"/>
      <c r="F84" s="98" t="s">
        <v>199</v>
      </c>
      <c r="G84" s="425">
        <v>58444</v>
      </c>
      <c r="H84" s="83" t="s">
        <v>100</v>
      </c>
    </row>
    <row r="85" spans="2:10">
      <c r="B85" s="83"/>
      <c r="D85" s="83"/>
      <c r="E85" s="99"/>
      <c r="F85" s="98" t="s">
        <v>200</v>
      </c>
      <c r="G85" s="425">
        <v>25959</v>
      </c>
      <c r="H85" s="83" t="s">
        <v>100</v>
      </c>
    </row>
    <row r="86" spans="2:10">
      <c r="B86" s="83"/>
      <c r="D86" s="83"/>
      <c r="E86" s="99"/>
      <c r="F86" s="100" t="s">
        <v>201</v>
      </c>
      <c r="G86" s="425">
        <v>9048</v>
      </c>
      <c r="H86" s="83" t="s">
        <v>100</v>
      </c>
    </row>
    <row r="87" spans="2:10">
      <c r="B87" s="83"/>
      <c r="D87" s="83"/>
      <c r="E87" s="99"/>
      <c r="F87" s="100" t="s">
        <v>202</v>
      </c>
      <c r="G87" s="425">
        <v>85</v>
      </c>
      <c r="H87" s="83" t="s">
        <v>100</v>
      </c>
    </row>
    <row r="88" spans="2:10">
      <c r="B88" s="84"/>
      <c r="C88" s="80"/>
      <c r="D88" s="84"/>
      <c r="E88" s="84"/>
      <c r="F88" s="101"/>
      <c r="G88" s="102"/>
      <c r="H88" s="84"/>
    </row>
    <row r="89" spans="2:10">
      <c r="B89" s="93" t="s">
        <v>203</v>
      </c>
      <c r="C89" s="94" t="s">
        <v>204</v>
      </c>
      <c r="D89" s="427">
        <v>56</v>
      </c>
      <c r="E89" s="93" t="s">
        <v>205</v>
      </c>
      <c r="F89" s="93" t="s">
        <v>206</v>
      </c>
      <c r="G89" s="428">
        <v>44</v>
      </c>
      <c r="H89" s="93" t="s">
        <v>205</v>
      </c>
      <c r="J89" s="92"/>
    </row>
    <row r="90" spans="2:10">
      <c r="B90" s="93"/>
      <c r="C90" s="96"/>
      <c r="D90" s="93"/>
      <c r="E90" s="93"/>
      <c r="F90" s="94" t="s">
        <v>207</v>
      </c>
      <c r="G90" s="429">
        <v>12</v>
      </c>
      <c r="H90" s="93" t="s">
        <v>205</v>
      </c>
    </row>
    <row r="91" spans="2:10">
      <c r="B91" s="103"/>
      <c r="C91" s="104"/>
      <c r="D91" s="103"/>
      <c r="E91" s="103"/>
      <c r="F91" s="105"/>
      <c r="G91" s="106"/>
      <c r="H91" s="103"/>
    </row>
    <row r="92" spans="2:10">
      <c r="B92" s="83" t="s">
        <v>208</v>
      </c>
      <c r="C92" s="79" t="s">
        <v>209</v>
      </c>
      <c r="D92" s="414">
        <v>2833</v>
      </c>
      <c r="E92" s="83" t="s">
        <v>100</v>
      </c>
      <c r="F92" s="79" t="s">
        <v>210</v>
      </c>
      <c r="G92" s="414">
        <v>2833</v>
      </c>
      <c r="H92" s="83" t="s">
        <v>100</v>
      </c>
      <c r="J92" s="92"/>
    </row>
    <row r="93" spans="2:10">
      <c r="B93" s="84"/>
      <c r="C93" s="80"/>
      <c r="D93" s="84"/>
      <c r="E93" s="84"/>
      <c r="F93" s="80"/>
      <c r="G93" s="107"/>
      <c r="H93" s="84"/>
    </row>
    <row r="94" spans="2:10" ht="21">
      <c r="B94" s="83" t="s">
        <v>211</v>
      </c>
      <c r="C94" s="79" t="s">
        <v>212</v>
      </c>
      <c r="D94" s="414">
        <v>383</v>
      </c>
      <c r="E94" s="83" t="s">
        <v>100</v>
      </c>
      <c r="F94" s="58" t="s">
        <v>213</v>
      </c>
      <c r="G94" s="416">
        <v>120</v>
      </c>
      <c r="H94" s="83" t="s">
        <v>100</v>
      </c>
    </row>
    <row r="95" spans="2:10" ht="21">
      <c r="B95" s="83"/>
      <c r="D95" s="83"/>
      <c r="E95" s="83"/>
      <c r="F95" s="58" t="s">
        <v>214</v>
      </c>
      <c r="G95" s="416">
        <v>113</v>
      </c>
      <c r="H95" s="83" t="s">
        <v>100</v>
      </c>
    </row>
    <row r="96" spans="2:10" ht="21">
      <c r="B96" s="83"/>
      <c r="D96" s="83"/>
      <c r="E96" s="83"/>
      <c r="F96" s="58" t="s">
        <v>215</v>
      </c>
      <c r="G96" s="416">
        <v>150</v>
      </c>
      <c r="H96" s="83" t="s">
        <v>100</v>
      </c>
    </row>
    <row r="97" spans="2:12">
      <c r="B97" s="84"/>
      <c r="C97" s="80"/>
      <c r="D97" s="84"/>
      <c r="E97" s="84"/>
      <c r="F97" s="89"/>
      <c r="G97" s="107"/>
      <c r="H97" s="84"/>
    </row>
    <row r="98" spans="2:12">
      <c r="B98" s="83" t="s">
        <v>216</v>
      </c>
      <c r="C98" s="79" t="s">
        <v>217</v>
      </c>
      <c r="D98" s="414">
        <v>58859</v>
      </c>
      <c r="E98" s="83" t="s">
        <v>100</v>
      </c>
      <c r="F98" s="83" t="s">
        <v>218</v>
      </c>
      <c r="G98" s="414">
        <v>45325</v>
      </c>
      <c r="H98" s="83" t="s">
        <v>100</v>
      </c>
    </row>
    <row r="99" spans="2:12">
      <c r="B99" s="83"/>
      <c r="D99" s="83"/>
      <c r="E99" s="83"/>
      <c r="F99" s="83" t="s">
        <v>219</v>
      </c>
      <c r="G99" s="414">
        <v>13534</v>
      </c>
      <c r="H99" s="83" t="s">
        <v>100</v>
      </c>
    </row>
    <row r="100" spans="2:12">
      <c r="B100" s="83"/>
      <c r="D100" s="83"/>
      <c r="E100" s="83"/>
      <c r="F100" s="83"/>
      <c r="G100" s="90"/>
      <c r="H100" s="83"/>
    </row>
    <row r="101" spans="2:12">
      <c r="B101" s="84"/>
      <c r="C101" s="80"/>
      <c r="D101" s="84"/>
      <c r="E101" s="84"/>
      <c r="F101" s="80"/>
      <c r="G101" s="84"/>
      <c r="H101" s="84"/>
    </row>
    <row r="102" spans="2:12" ht="30" customHeight="1">
      <c r="B102" s="108" t="s">
        <v>83</v>
      </c>
      <c r="C102" s="109"/>
      <c r="D102" s="109"/>
      <c r="E102" s="109"/>
      <c r="F102" s="110"/>
      <c r="G102" s="109"/>
      <c r="H102" s="111"/>
    </row>
    <row r="103" spans="2:12" ht="21" customHeight="1">
      <c r="B103" s="112" t="s">
        <v>220</v>
      </c>
      <c r="C103" s="112"/>
      <c r="D103" s="112"/>
      <c r="E103" s="112"/>
      <c r="F103" s="112" t="s">
        <v>221</v>
      </c>
      <c r="G103" s="430">
        <v>393120</v>
      </c>
      <c r="H103" s="113" t="s">
        <v>222</v>
      </c>
      <c r="I103" s="79" t="s">
        <v>223</v>
      </c>
      <c r="J103" s="431">
        <v>6626</v>
      </c>
      <c r="K103" s="79" t="s">
        <v>224</v>
      </c>
      <c r="L103" s="79">
        <v>225</v>
      </c>
    </row>
    <row r="104" spans="2:12">
      <c r="B104" s="92" t="s">
        <v>225</v>
      </c>
      <c r="C104" s="83"/>
      <c r="E104" s="83"/>
      <c r="F104" s="79" t="s">
        <v>226</v>
      </c>
      <c r="G104" s="414">
        <v>2156</v>
      </c>
      <c r="H104" s="88" t="s">
        <v>227</v>
      </c>
    </row>
    <row r="105" spans="2:12">
      <c r="B105" s="92" t="s">
        <v>228</v>
      </c>
      <c r="C105" s="83"/>
      <c r="E105" s="83"/>
      <c r="F105" s="79" t="s">
        <v>229</v>
      </c>
      <c r="G105" s="414">
        <v>1433</v>
      </c>
      <c r="H105" s="88" t="s">
        <v>230</v>
      </c>
    </row>
    <row r="106" spans="2:12">
      <c r="B106" s="92"/>
      <c r="C106" s="83"/>
      <c r="E106" s="83"/>
      <c r="F106" s="79" t="s">
        <v>231</v>
      </c>
      <c r="G106" s="414">
        <v>28368</v>
      </c>
      <c r="H106" s="88" t="s">
        <v>232</v>
      </c>
    </row>
    <row r="107" spans="2:12">
      <c r="B107" s="92" t="s">
        <v>233</v>
      </c>
      <c r="C107" s="83"/>
      <c r="E107" s="83"/>
      <c r="F107" s="79" t="s">
        <v>234</v>
      </c>
      <c r="G107" s="414">
        <v>13524</v>
      </c>
      <c r="H107" s="88" t="s">
        <v>235</v>
      </c>
    </row>
    <row r="108" spans="2:12">
      <c r="B108" s="92" t="s">
        <v>236</v>
      </c>
      <c r="C108" s="83"/>
      <c r="E108" s="83"/>
      <c r="F108" s="79" t="s">
        <v>237</v>
      </c>
      <c r="G108" s="414">
        <v>4241</v>
      </c>
      <c r="H108" s="88" t="s">
        <v>235</v>
      </c>
    </row>
    <row r="109" spans="2:12">
      <c r="B109" s="92"/>
      <c r="C109" s="83"/>
      <c r="E109" s="83"/>
      <c r="F109" s="79" t="s">
        <v>238</v>
      </c>
      <c r="G109" s="414">
        <v>68560</v>
      </c>
      <c r="H109" s="88" t="s">
        <v>235</v>
      </c>
    </row>
    <row r="110" spans="2:12">
      <c r="B110" s="92"/>
      <c r="C110" s="83"/>
      <c r="E110" s="83"/>
      <c r="F110" s="79" t="s">
        <v>239</v>
      </c>
      <c r="G110" s="414">
        <f>208269+9461</f>
        <v>217730</v>
      </c>
      <c r="H110" s="88" t="s">
        <v>240</v>
      </c>
    </row>
    <row r="111" spans="2:12">
      <c r="B111" s="92" t="s">
        <v>241</v>
      </c>
      <c r="C111" s="83"/>
      <c r="E111" s="83"/>
      <c r="F111" s="79" t="s">
        <v>242</v>
      </c>
      <c r="G111" s="414">
        <v>1059</v>
      </c>
      <c r="H111" s="88" t="s">
        <v>243</v>
      </c>
    </row>
    <row r="112" spans="2:12">
      <c r="B112" s="92"/>
      <c r="C112" s="83"/>
      <c r="E112" s="83"/>
      <c r="G112" s="90"/>
      <c r="H112" s="88"/>
    </row>
    <row r="113" spans="2:8">
      <c r="B113" s="89"/>
      <c r="C113" s="84"/>
      <c r="D113" s="80"/>
      <c r="E113" s="84"/>
      <c r="F113" s="80"/>
      <c r="G113" s="84"/>
      <c r="H113" s="87"/>
    </row>
    <row r="115" spans="2:8">
      <c r="B115" s="79" t="s">
        <v>244</v>
      </c>
    </row>
    <row r="134" spans="2:2">
      <c r="B134" s="79" t="s">
        <v>244</v>
      </c>
    </row>
  </sheetData>
  <pageMargins left="0.7" right="0.7" top="0.75" bottom="0.75" header="0.3" footer="0.3"/>
  <pageSetup paperSize="9" scale="5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9289-D766-4068-B49E-BF72B6300CD4}">
  <sheetPr>
    <pageSetUpPr fitToPage="1"/>
  </sheetPr>
  <dimension ref="A1:S38"/>
  <sheetViews>
    <sheetView topLeftCell="A19" workbookViewId="0">
      <selection sqref="A1:M33"/>
    </sheetView>
  </sheetViews>
  <sheetFormatPr defaultRowHeight="21"/>
  <cols>
    <col min="1" max="1" width="44.28515625" style="49" customWidth="1"/>
    <col min="2" max="2" width="18.140625" style="49" customWidth="1"/>
    <col min="3" max="3" width="20.7109375" style="49" customWidth="1"/>
    <col min="4" max="4" width="16.140625" style="49" customWidth="1"/>
    <col min="5" max="5" width="17.140625" style="49" customWidth="1"/>
    <col min="6" max="6" width="14.85546875" style="49" customWidth="1"/>
    <col min="7" max="7" width="20.7109375" style="49" customWidth="1"/>
    <col min="8" max="9" width="17.5703125" style="49" customWidth="1"/>
    <col min="10" max="10" width="15.85546875" style="49" bestFit="1" customWidth="1"/>
    <col min="11" max="11" width="18.140625" style="49" customWidth="1"/>
    <col min="12" max="12" width="17.5703125" style="49" customWidth="1"/>
    <col min="13" max="13" width="20.7109375" style="49" customWidth="1"/>
    <col min="14" max="14" width="9.140625" style="49"/>
    <col min="15" max="15" width="9.140625" style="165"/>
    <col min="16" max="16" width="16.7109375" style="49" bestFit="1" customWidth="1"/>
    <col min="17" max="17" width="15.5703125" style="49" bestFit="1" customWidth="1"/>
    <col min="18" max="18" width="9.140625" style="165"/>
    <col min="19" max="19" width="15.5703125" style="118" bestFit="1" customWidth="1"/>
    <col min="20" max="256" width="9.140625" style="49"/>
    <col min="257" max="257" width="44.28515625" style="49" customWidth="1"/>
    <col min="258" max="258" width="18.140625" style="49" customWidth="1"/>
    <col min="259" max="259" width="20.7109375" style="49" customWidth="1"/>
    <col min="260" max="260" width="16.140625" style="49" customWidth="1"/>
    <col min="261" max="261" width="17.140625" style="49" customWidth="1"/>
    <col min="262" max="262" width="14.85546875" style="49" customWidth="1"/>
    <col min="263" max="263" width="20.7109375" style="49" customWidth="1"/>
    <col min="264" max="265" width="17.5703125" style="49" customWidth="1"/>
    <col min="266" max="266" width="15.85546875" style="49" bestFit="1" customWidth="1"/>
    <col min="267" max="267" width="18.140625" style="49" customWidth="1"/>
    <col min="268" max="268" width="17.5703125" style="49" customWidth="1"/>
    <col min="269" max="269" width="20.7109375" style="49" customWidth="1"/>
    <col min="270" max="271" width="9.140625" style="49"/>
    <col min="272" max="272" width="16.7109375" style="49" bestFit="1" customWidth="1"/>
    <col min="273" max="273" width="15.5703125" style="49" bestFit="1" customWidth="1"/>
    <col min="274" max="274" width="9.140625" style="49"/>
    <col min="275" max="275" width="15.5703125" style="49" bestFit="1" customWidth="1"/>
    <col min="276" max="512" width="9.140625" style="49"/>
    <col min="513" max="513" width="44.28515625" style="49" customWidth="1"/>
    <col min="514" max="514" width="18.140625" style="49" customWidth="1"/>
    <col min="515" max="515" width="20.7109375" style="49" customWidth="1"/>
    <col min="516" max="516" width="16.140625" style="49" customWidth="1"/>
    <col min="517" max="517" width="17.140625" style="49" customWidth="1"/>
    <col min="518" max="518" width="14.85546875" style="49" customWidth="1"/>
    <col min="519" max="519" width="20.7109375" style="49" customWidth="1"/>
    <col min="520" max="521" width="17.5703125" style="49" customWidth="1"/>
    <col min="522" max="522" width="15.85546875" style="49" bestFit="1" customWidth="1"/>
    <col min="523" max="523" width="18.140625" style="49" customWidth="1"/>
    <col min="524" max="524" width="17.5703125" style="49" customWidth="1"/>
    <col min="525" max="525" width="20.7109375" style="49" customWidth="1"/>
    <col min="526" max="527" width="9.140625" style="49"/>
    <col min="528" max="528" width="16.7109375" style="49" bestFit="1" customWidth="1"/>
    <col min="529" max="529" width="15.5703125" style="49" bestFit="1" customWidth="1"/>
    <col min="530" max="530" width="9.140625" style="49"/>
    <col min="531" max="531" width="15.5703125" style="49" bestFit="1" customWidth="1"/>
    <col min="532" max="768" width="9.140625" style="49"/>
    <col min="769" max="769" width="44.28515625" style="49" customWidth="1"/>
    <col min="770" max="770" width="18.140625" style="49" customWidth="1"/>
    <col min="771" max="771" width="20.7109375" style="49" customWidth="1"/>
    <col min="772" max="772" width="16.140625" style="49" customWidth="1"/>
    <col min="773" max="773" width="17.140625" style="49" customWidth="1"/>
    <col min="774" max="774" width="14.85546875" style="49" customWidth="1"/>
    <col min="775" max="775" width="20.7109375" style="49" customWidth="1"/>
    <col min="776" max="777" width="17.5703125" style="49" customWidth="1"/>
    <col min="778" max="778" width="15.85546875" style="49" bestFit="1" customWidth="1"/>
    <col min="779" max="779" width="18.140625" style="49" customWidth="1"/>
    <col min="780" max="780" width="17.5703125" style="49" customWidth="1"/>
    <col min="781" max="781" width="20.7109375" style="49" customWidth="1"/>
    <col min="782" max="783" width="9.140625" style="49"/>
    <col min="784" max="784" width="16.7109375" style="49" bestFit="1" customWidth="1"/>
    <col min="785" max="785" width="15.5703125" style="49" bestFit="1" customWidth="1"/>
    <col min="786" max="786" width="9.140625" style="49"/>
    <col min="787" max="787" width="15.5703125" style="49" bestFit="1" customWidth="1"/>
    <col min="788" max="1024" width="9.140625" style="49"/>
    <col min="1025" max="1025" width="44.28515625" style="49" customWidth="1"/>
    <col min="1026" max="1026" width="18.140625" style="49" customWidth="1"/>
    <col min="1027" max="1027" width="20.7109375" style="49" customWidth="1"/>
    <col min="1028" max="1028" width="16.140625" style="49" customWidth="1"/>
    <col min="1029" max="1029" width="17.140625" style="49" customWidth="1"/>
    <col min="1030" max="1030" width="14.85546875" style="49" customWidth="1"/>
    <col min="1031" max="1031" width="20.7109375" style="49" customWidth="1"/>
    <col min="1032" max="1033" width="17.5703125" style="49" customWidth="1"/>
    <col min="1034" max="1034" width="15.85546875" style="49" bestFit="1" customWidth="1"/>
    <col min="1035" max="1035" width="18.140625" style="49" customWidth="1"/>
    <col min="1036" max="1036" width="17.5703125" style="49" customWidth="1"/>
    <col min="1037" max="1037" width="20.7109375" style="49" customWidth="1"/>
    <col min="1038" max="1039" width="9.140625" style="49"/>
    <col min="1040" max="1040" width="16.7109375" style="49" bestFit="1" customWidth="1"/>
    <col min="1041" max="1041" width="15.5703125" style="49" bestFit="1" customWidth="1"/>
    <col min="1042" max="1042" width="9.140625" style="49"/>
    <col min="1043" max="1043" width="15.5703125" style="49" bestFit="1" customWidth="1"/>
    <col min="1044" max="1280" width="9.140625" style="49"/>
    <col min="1281" max="1281" width="44.28515625" style="49" customWidth="1"/>
    <col min="1282" max="1282" width="18.140625" style="49" customWidth="1"/>
    <col min="1283" max="1283" width="20.7109375" style="49" customWidth="1"/>
    <col min="1284" max="1284" width="16.140625" style="49" customWidth="1"/>
    <col min="1285" max="1285" width="17.140625" style="49" customWidth="1"/>
    <col min="1286" max="1286" width="14.85546875" style="49" customWidth="1"/>
    <col min="1287" max="1287" width="20.7109375" style="49" customWidth="1"/>
    <col min="1288" max="1289" width="17.5703125" style="49" customWidth="1"/>
    <col min="1290" max="1290" width="15.85546875" style="49" bestFit="1" customWidth="1"/>
    <col min="1291" max="1291" width="18.140625" style="49" customWidth="1"/>
    <col min="1292" max="1292" width="17.5703125" style="49" customWidth="1"/>
    <col min="1293" max="1293" width="20.7109375" style="49" customWidth="1"/>
    <col min="1294" max="1295" width="9.140625" style="49"/>
    <col min="1296" max="1296" width="16.7109375" style="49" bestFit="1" customWidth="1"/>
    <col min="1297" max="1297" width="15.5703125" style="49" bestFit="1" customWidth="1"/>
    <col min="1298" max="1298" width="9.140625" style="49"/>
    <col min="1299" max="1299" width="15.5703125" style="49" bestFit="1" customWidth="1"/>
    <col min="1300" max="1536" width="9.140625" style="49"/>
    <col min="1537" max="1537" width="44.28515625" style="49" customWidth="1"/>
    <col min="1538" max="1538" width="18.140625" style="49" customWidth="1"/>
    <col min="1539" max="1539" width="20.7109375" style="49" customWidth="1"/>
    <col min="1540" max="1540" width="16.140625" style="49" customWidth="1"/>
    <col min="1541" max="1541" width="17.140625" style="49" customWidth="1"/>
    <col min="1542" max="1542" width="14.85546875" style="49" customWidth="1"/>
    <col min="1543" max="1543" width="20.7109375" style="49" customWidth="1"/>
    <col min="1544" max="1545" width="17.5703125" style="49" customWidth="1"/>
    <col min="1546" max="1546" width="15.85546875" style="49" bestFit="1" customWidth="1"/>
    <col min="1547" max="1547" width="18.140625" style="49" customWidth="1"/>
    <col min="1548" max="1548" width="17.5703125" style="49" customWidth="1"/>
    <col min="1549" max="1549" width="20.7109375" style="49" customWidth="1"/>
    <col min="1550" max="1551" width="9.140625" style="49"/>
    <col min="1552" max="1552" width="16.7109375" style="49" bestFit="1" customWidth="1"/>
    <col min="1553" max="1553" width="15.5703125" style="49" bestFit="1" customWidth="1"/>
    <col min="1554" max="1554" width="9.140625" style="49"/>
    <col min="1555" max="1555" width="15.5703125" style="49" bestFit="1" customWidth="1"/>
    <col min="1556" max="1792" width="9.140625" style="49"/>
    <col min="1793" max="1793" width="44.28515625" style="49" customWidth="1"/>
    <col min="1794" max="1794" width="18.140625" style="49" customWidth="1"/>
    <col min="1795" max="1795" width="20.7109375" style="49" customWidth="1"/>
    <col min="1796" max="1796" width="16.140625" style="49" customWidth="1"/>
    <col min="1797" max="1797" width="17.140625" style="49" customWidth="1"/>
    <col min="1798" max="1798" width="14.85546875" style="49" customWidth="1"/>
    <col min="1799" max="1799" width="20.7109375" style="49" customWidth="1"/>
    <col min="1800" max="1801" width="17.5703125" style="49" customWidth="1"/>
    <col min="1802" max="1802" width="15.85546875" style="49" bestFit="1" customWidth="1"/>
    <col min="1803" max="1803" width="18.140625" style="49" customWidth="1"/>
    <col min="1804" max="1804" width="17.5703125" style="49" customWidth="1"/>
    <col min="1805" max="1805" width="20.7109375" style="49" customWidth="1"/>
    <col min="1806" max="1807" width="9.140625" style="49"/>
    <col min="1808" max="1808" width="16.7109375" style="49" bestFit="1" customWidth="1"/>
    <col min="1809" max="1809" width="15.5703125" style="49" bestFit="1" customWidth="1"/>
    <col min="1810" max="1810" width="9.140625" style="49"/>
    <col min="1811" max="1811" width="15.5703125" style="49" bestFit="1" customWidth="1"/>
    <col min="1812" max="2048" width="9.140625" style="49"/>
    <col min="2049" max="2049" width="44.28515625" style="49" customWidth="1"/>
    <col min="2050" max="2050" width="18.140625" style="49" customWidth="1"/>
    <col min="2051" max="2051" width="20.7109375" style="49" customWidth="1"/>
    <col min="2052" max="2052" width="16.140625" style="49" customWidth="1"/>
    <col min="2053" max="2053" width="17.140625" style="49" customWidth="1"/>
    <col min="2054" max="2054" width="14.85546875" style="49" customWidth="1"/>
    <col min="2055" max="2055" width="20.7109375" style="49" customWidth="1"/>
    <col min="2056" max="2057" width="17.5703125" style="49" customWidth="1"/>
    <col min="2058" max="2058" width="15.85546875" style="49" bestFit="1" customWidth="1"/>
    <col min="2059" max="2059" width="18.140625" style="49" customWidth="1"/>
    <col min="2060" max="2060" width="17.5703125" style="49" customWidth="1"/>
    <col min="2061" max="2061" width="20.7109375" style="49" customWidth="1"/>
    <col min="2062" max="2063" width="9.140625" style="49"/>
    <col min="2064" max="2064" width="16.7109375" style="49" bestFit="1" customWidth="1"/>
    <col min="2065" max="2065" width="15.5703125" style="49" bestFit="1" customWidth="1"/>
    <col min="2066" max="2066" width="9.140625" style="49"/>
    <col min="2067" max="2067" width="15.5703125" style="49" bestFit="1" customWidth="1"/>
    <col min="2068" max="2304" width="9.140625" style="49"/>
    <col min="2305" max="2305" width="44.28515625" style="49" customWidth="1"/>
    <col min="2306" max="2306" width="18.140625" style="49" customWidth="1"/>
    <col min="2307" max="2307" width="20.7109375" style="49" customWidth="1"/>
    <col min="2308" max="2308" width="16.140625" style="49" customWidth="1"/>
    <col min="2309" max="2309" width="17.140625" style="49" customWidth="1"/>
    <col min="2310" max="2310" width="14.85546875" style="49" customWidth="1"/>
    <col min="2311" max="2311" width="20.7109375" style="49" customWidth="1"/>
    <col min="2312" max="2313" width="17.5703125" style="49" customWidth="1"/>
    <col min="2314" max="2314" width="15.85546875" style="49" bestFit="1" customWidth="1"/>
    <col min="2315" max="2315" width="18.140625" style="49" customWidth="1"/>
    <col min="2316" max="2316" width="17.5703125" style="49" customWidth="1"/>
    <col min="2317" max="2317" width="20.7109375" style="49" customWidth="1"/>
    <col min="2318" max="2319" width="9.140625" style="49"/>
    <col min="2320" max="2320" width="16.7109375" style="49" bestFit="1" customWidth="1"/>
    <col min="2321" max="2321" width="15.5703125" style="49" bestFit="1" customWidth="1"/>
    <col min="2322" max="2322" width="9.140625" style="49"/>
    <col min="2323" max="2323" width="15.5703125" style="49" bestFit="1" customWidth="1"/>
    <col min="2324" max="2560" width="9.140625" style="49"/>
    <col min="2561" max="2561" width="44.28515625" style="49" customWidth="1"/>
    <col min="2562" max="2562" width="18.140625" style="49" customWidth="1"/>
    <col min="2563" max="2563" width="20.7109375" style="49" customWidth="1"/>
    <col min="2564" max="2564" width="16.140625" style="49" customWidth="1"/>
    <col min="2565" max="2565" width="17.140625" style="49" customWidth="1"/>
    <col min="2566" max="2566" width="14.85546875" style="49" customWidth="1"/>
    <col min="2567" max="2567" width="20.7109375" style="49" customWidth="1"/>
    <col min="2568" max="2569" width="17.5703125" style="49" customWidth="1"/>
    <col min="2570" max="2570" width="15.85546875" style="49" bestFit="1" customWidth="1"/>
    <col min="2571" max="2571" width="18.140625" style="49" customWidth="1"/>
    <col min="2572" max="2572" width="17.5703125" style="49" customWidth="1"/>
    <col min="2573" max="2573" width="20.7109375" style="49" customWidth="1"/>
    <col min="2574" max="2575" width="9.140625" style="49"/>
    <col min="2576" max="2576" width="16.7109375" style="49" bestFit="1" customWidth="1"/>
    <col min="2577" max="2577" width="15.5703125" style="49" bestFit="1" customWidth="1"/>
    <col min="2578" max="2578" width="9.140625" style="49"/>
    <col min="2579" max="2579" width="15.5703125" style="49" bestFit="1" customWidth="1"/>
    <col min="2580" max="2816" width="9.140625" style="49"/>
    <col min="2817" max="2817" width="44.28515625" style="49" customWidth="1"/>
    <col min="2818" max="2818" width="18.140625" style="49" customWidth="1"/>
    <col min="2819" max="2819" width="20.7109375" style="49" customWidth="1"/>
    <col min="2820" max="2820" width="16.140625" style="49" customWidth="1"/>
    <col min="2821" max="2821" width="17.140625" style="49" customWidth="1"/>
    <col min="2822" max="2822" width="14.85546875" style="49" customWidth="1"/>
    <col min="2823" max="2823" width="20.7109375" style="49" customWidth="1"/>
    <col min="2824" max="2825" width="17.5703125" style="49" customWidth="1"/>
    <col min="2826" max="2826" width="15.85546875" style="49" bestFit="1" customWidth="1"/>
    <col min="2827" max="2827" width="18.140625" style="49" customWidth="1"/>
    <col min="2828" max="2828" width="17.5703125" style="49" customWidth="1"/>
    <col min="2829" max="2829" width="20.7109375" style="49" customWidth="1"/>
    <col min="2830" max="2831" width="9.140625" style="49"/>
    <col min="2832" max="2832" width="16.7109375" style="49" bestFit="1" customWidth="1"/>
    <col min="2833" max="2833" width="15.5703125" style="49" bestFit="1" customWidth="1"/>
    <col min="2834" max="2834" width="9.140625" style="49"/>
    <col min="2835" max="2835" width="15.5703125" style="49" bestFit="1" customWidth="1"/>
    <col min="2836" max="3072" width="9.140625" style="49"/>
    <col min="3073" max="3073" width="44.28515625" style="49" customWidth="1"/>
    <col min="3074" max="3074" width="18.140625" style="49" customWidth="1"/>
    <col min="3075" max="3075" width="20.7109375" style="49" customWidth="1"/>
    <col min="3076" max="3076" width="16.140625" style="49" customWidth="1"/>
    <col min="3077" max="3077" width="17.140625" style="49" customWidth="1"/>
    <col min="3078" max="3078" width="14.85546875" style="49" customWidth="1"/>
    <col min="3079" max="3079" width="20.7109375" style="49" customWidth="1"/>
    <col min="3080" max="3081" width="17.5703125" style="49" customWidth="1"/>
    <col min="3082" max="3082" width="15.85546875" style="49" bestFit="1" customWidth="1"/>
    <col min="3083" max="3083" width="18.140625" style="49" customWidth="1"/>
    <col min="3084" max="3084" width="17.5703125" style="49" customWidth="1"/>
    <col min="3085" max="3085" width="20.7109375" style="49" customWidth="1"/>
    <col min="3086" max="3087" width="9.140625" style="49"/>
    <col min="3088" max="3088" width="16.7109375" style="49" bestFit="1" customWidth="1"/>
    <col min="3089" max="3089" width="15.5703125" style="49" bestFit="1" customWidth="1"/>
    <col min="3090" max="3090" width="9.140625" style="49"/>
    <col min="3091" max="3091" width="15.5703125" style="49" bestFit="1" customWidth="1"/>
    <col min="3092" max="3328" width="9.140625" style="49"/>
    <col min="3329" max="3329" width="44.28515625" style="49" customWidth="1"/>
    <col min="3330" max="3330" width="18.140625" style="49" customWidth="1"/>
    <col min="3331" max="3331" width="20.7109375" style="49" customWidth="1"/>
    <col min="3332" max="3332" width="16.140625" style="49" customWidth="1"/>
    <col min="3333" max="3333" width="17.140625" style="49" customWidth="1"/>
    <col min="3334" max="3334" width="14.85546875" style="49" customWidth="1"/>
    <col min="3335" max="3335" width="20.7109375" style="49" customWidth="1"/>
    <col min="3336" max="3337" width="17.5703125" style="49" customWidth="1"/>
    <col min="3338" max="3338" width="15.85546875" style="49" bestFit="1" customWidth="1"/>
    <col min="3339" max="3339" width="18.140625" style="49" customWidth="1"/>
    <col min="3340" max="3340" width="17.5703125" style="49" customWidth="1"/>
    <col min="3341" max="3341" width="20.7109375" style="49" customWidth="1"/>
    <col min="3342" max="3343" width="9.140625" style="49"/>
    <col min="3344" max="3344" width="16.7109375" style="49" bestFit="1" customWidth="1"/>
    <col min="3345" max="3345" width="15.5703125" style="49" bestFit="1" customWidth="1"/>
    <col min="3346" max="3346" width="9.140625" style="49"/>
    <col min="3347" max="3347" width="15.5703125" style="49" bestFit="1" customWidth="1"/>
    <col min="3348" max="3584" width="9.140625" style="49"/>
    <col min="3585" max="3585" width="44.28515625" style="49" customWidth="1"/>
    <col min="3586" max="3586" width="18.140625" style="49" customWidth="1"/>
    <col min="3587" max="3587" width="20.7109375" style="49" customWidth="1"/>
    <col min="3588" max="3588" width="16.140625" style="49" customWidth="1"/>
    <col min="3589" max="3589" width="17.140625" style="49" customWidth="1"/>
    <col min="3590" max="3590" width="14.85546875" style="49" customWidth="1"/>
    <col min="3591" max="3591" width="20.7109375" style="49" customWidth="1"/>
    <col min="3592" max="3593" width="17.5703125" style="49" customWidth="1"/>
    <col min="3594" max="3594" width="15.85546875" style="49" bestFit="1" customWidth="1"/>
    <col min="3595" max="3595" width="18.140625" style="49" customWidth="1"/>
    <col min="3596" max="3596" width="17.5703125" style="49" customWidth="1"/>
    <col min="3597" max="3597" width="20.7109375" style="49" customWidth="1"/>
    <col min="3598" max="3599" width="9.140625" style="49"/>
    <col min="3600" max="3600" width="16.7109375" style="49" bestFit="1" customWidth="1"/>
    <col min="3601" max="3601" width="15.5703125" style="49" bestFit="1" customWidth="1"/>
    <col min="3602" max="3602" width="9.140625" style="49"/>
    <col min="3603" max="3603" width="15.5703125" style="49" bestFit="1" customWidth="1"/>
    <col min="3604" max="3840" width="9.140625" style="49"/>
    <col min="3841" max="3841" width="44.28515625" style="49" customWidth="1"/>
    <col min="3842" max="3842" width="18.140625" style="49" customWidth="1"/>
    <col min="3843" max="3843" width="20.7109375" style="49" customWidth="1"/>
    <col min="3844" max="3844" width="16.140625" style="49" customWidth="1"/>
    <col min="3845" max="3845" width="17.140625" style="49" customWidth="1"/>
    <col min="3846" max="3846" width="14.85546875" style="49" customWidth="1"/>
    <col min="3847" max="3847" width="20.7109375" style="49" customWidth="1"/>
    <col min="3848" max="3849" width="17.5703125" style="49" customWidth="1"/>
    <col min="3850" max="3850" width="15.85546875" style="49" bestFit="1" customWidth="1"/>
    <col min="3851" max="3851" width="18.140625" style="49" customWidth="1"/>
    <col min="3852" max="3852" width="17.5703125" style="49" customWidth="1"/>
    <col min="3853" max="3853" width="20.7109375" style="49" customWidth="1"/>
    <col min="3854" max="3855" width="9.140625" style="49"/>
    <col min="3856" max="3856" width="16.7109375" style="49" bestFit="1" customWidth="1"/>
    <col min="3857" max="3857" width="15.5703125" style="49" bestFit="1" customWidth="1"/>
    <col min="3858" max="3858" width="9.140625" style="49"/>
    <col min="3859" max="3859" width="15.5703125" style="49" bestFit="1" customWidth="1"/>
    <col min="3860" max="4096" width="9.140625" style="49"/>
    <col min="4097" max="4097" width="44.28515625" style="49" customWidth="1"/>
    <col min="4098" max="4098" width="18.140625" style="49" customWidth="1"/>
    <col min="4099" max="4099" width="20.7109375" style="49" customWidth="1"/>
    <col min="4100" max="4100" width="16.140625" style="49" customWidth="1"/>
    <col min="4101" max="4101" width="17.140625" style="49" customWidth="1"/>
    <col min="4102" max="4102" width="14.85546875" style="49" customWidth="1"/>
    <col min="4103" max="4103" width="20.7109375" style="49" customWidth="1"/>
    <col min="4104" max="4105" width="17.5703125" style="49" customWidth="1"/>
    <col min="4106" max="4106" width="15.85546875" style="49" bestFit="1" customWidth="1"/>
    <col min="4107" max="4107" width="18.140625" style="49" customWidth="1"/>
    <col min="4108" max="4108" width="17.5703125" style="49" customWidth="1"/>
    <col min="4109" max="4109" width="20.7109375" style="49" customWidth="1"/>
    <col min="4110" max="4111" width="9.140625" style="49"/>
    <col min="4112" max="4112" width="16.7109375" style="49" bestFit="1" customWidth="1"/>
    <col min="4113" max="4113" width="15.5703125" style="49" bestFit="1" customWidth="1"/>
    <col min="4114" max="4114" width="9.140625" style="49"/>
    <col min="4115" max="4115" width="15.5703125" style="49" bestFit="1" customWidth="1"/>
    <col min="4116" max="4352" width="9.140625" style="49"/>
    <col min="4353" max="4353" width="44.28515625" style="49" customWidth="1"/>
    <col min="4354" max="4354" width="18.140625" style="49" customWidth="1"/>
    <col min="4355" max="4355" width="20.7109375" style="49" customWidth="1"/>
    <col min="4356" max="4356" width="16.140625" style="49" customWidth="1"/>
    <col min="4357" max="4357" width="17.140625" style="49" customWidth="1"/>
    <col min="4358" max="4358" width="14.85546875" style="49" customWidth="1"/>
    <col min="4359" max="4359" width="20.7109375" style="49" customWidth="1"/>
    <col min="4360" max="4361" width="17.5703125" style="49" customWidth="1"/>
    <col min="4362" max="4362" width="15.85546875" style="49" bestFit="1" customWidth="1"/>
    <col min="4363" max="4363" width="18.140625" style="49" customWidth="1"/>
    <col min="4364" max="4364" width="17.5703125" style="49" customWidth="1"/>
    <col min="4365" max="4365" width="20.7109375" style="49" customWidth="1"/>
    <col min="4366" max="4367" width="9.140625" style="49"/>
    <col min="4368" max="4368" width="16.7109375" style="49" bestFit="1" customWidth="1"/>
    <col min="4369" max="4369" width="15.5703125" style="49" bestFit="1" customWidth="1"/>
    <col min="4370" max="4370" width="9.140625" style="49"/>
    <col min="4371" max="4371" width="15.5703125" style="49" bestFit="1" customWidth="1"/>
    <col min="4372" max="4608" width="9.140625" style="49"/>
    <col min="4609" max="4609" width="44.28515625" style="49" customWidth="1"/>
    <col min="4610" max="4610" width="18.140625" style="49" customWidth="1"/>
    <col min="4611" max="4611" width="20.7109375" style="49" customWidth="1"/>
    <col min="4612" max="4612" width="16.140625" style="49" customWidth="1"/>
    <col min="4613" max="4613" width="17.140625" style="49" customWidth="1"/>
    <col min="4614" max="4614" width="14.85546875" style="49" customWidth="1"/>
    <col min="4615" max="4615" width="20.7109375" style="49" customWidth="1"/>
    <col min="4616" max="4617" width="17.5703125" style="49" customWidth="1"/>
    <col min="4618" max="4618" width="15.85546875" style="49" bestFit="1" customWidth="1"/>
    <col min="4619" max="4619" width="18.140625" style="49" customWidth="1"/>
    <col min="4620" max="4620" width="17.5703125" style="49" customWidth="1"/>
    <col min="4621" max="4621" width="20.7109375" style="49" customWidth="1"/>
    <col min="4622" max="4623" width="9.140625" style="49"/>
    <col min="4624" max="4624" width="16.7109375" style="49" bestFit="1" customWidth="1"/>
    <col min="4625" max="4625" width="15.5703125" style="49" bestFit="1" customWidth="1"/>
    <col min="4626" max="4626" width="9.140625" style="49"/>
    <col min="4627" max="4627" width="15.5703125" style="49" bestFit="1" customWidth="1"/>
    <col min="4628" max="4864" width="9.140625" style="49"/>
    <col min="4865" max="4865" width="44.28515625" style="49" customWidth="1"/>
    <col min="4866" max="4866" width="18.140625" style="49" customWidth="1"/>
    <col min="4867" max="4867" width="20.7109375" style="49" customWidth="1"/>
    <col min="4868" max="4868" width="16.140625" style="49" customWidth="1"/>
    <col min="4869" max="4869" width="17.140625" style="49" customWidth="1"/>
    <col min="4870" max="4870" width="14.85546875" style="49" customWidth="1"/>
    <col min="4871" max="4871" width="20.7109375" style="49" customWidth="1"/>
    <col min="4872" max="4873" width="17.5703125" style="49" customWidth="1"/>
    <col min="4874" max="4874" width="15.85546875" style="49" bestFit="1" customWidth="1"/>
    <col min="4875" max="4875" width="18.140625" style="49" customWidth="1"/>
    <col min="4876" max="4876" width="17.5703125" style="49" customWidth="1"/>
    <col min="4877" max="4877" width="20.7109375" style="49" customWidth="1"/>
    <col min="4878" max="4879" width="9.140625" style="49"/>
    <col min="4880" max="4880" width="16.7109375" style="49" bestFit="1" customWidth="1"/>
    <col min="4881" max="4881" width="15.5703125" style="49" bestFit="1" customWidth="1"/>
    <col min="4882" max="4882" width="9.140625" style="49"/>
    <col min="4883" max="4883" width="15.5703125" style="49" bestFit="1" customWidth="1"/>
    <col min="4884" max="5120" width="9.140625" style="49"/>
    <col min="5121" max="5121" width="44.28515625" style="49" customWidth="1"/>
    <col min="5122" max="5122" width="18.140625" style="49" customWidth="1"/>
    <col min="5123" max="5123" width="20.7109375" style="49" customWidth="1"/>
    <col min="5124" max="5124" width="16.140625" style="49" customWidth="1"/>
    <col min="5125" max="5125" width="17.140625" style="49" customWidth="1"/>
    <col min="5126" max="5126" width="14.85546875" style="49" customWidth="1"/>
    <col min="5127" max="5127" width="20.7109375" style="49" customWidth="1"/>
    <col min="5128" max="5129" width="17.5703125" style="49" customWidth="1"/>
    <col min="5130" max="5130" width="15.85546875" style="49" bestFit="1" customWidth="1"/>
    <col min="5131" max="5131" width="18.140625" style="49" customWidth="1"/>
    <col min="5132" max="5132" width="17.5703125" style="49" customWidth="1"/>
    <col min="5133" max="5133" width="20.7109375" style="49" customWidth="1"/>
    <col min="5134" max="5135" width="9.140625" style="49"/>
    <col min="5136" max="5136" width="16.7109375" style="49" bestFit="1" customWidth="1"/>
    <col min="5137" max="5137" width="15.5703125" style="49" bestFit="1" customWidth="1"/>
    <col min="5138" max="5138" width="9.140625" style="49"/>
    <col min="5139" max="5139" width="15.5703125" style="49" bestFit="1" customWidth="1"/>
    <col min="5140" max="5376" width="9.140625" style="49"/>
    <col min="5377" max="5377" width="44.28515625" style="49" customWidth="1"/>
    <col min="5378" max="5378" width="18.140625" style="49" customWidth="1"/>
    <col min="5379" max="5379" width="20.7109375" style="49" customWidth="1"/>
    <col min="5380" max="5380" width="16.140625" style="49" customWidth="1"/>
    <col min="5381" max="5381" width="17.140625" style="49" customWidth="1"/>
    <col min="5382" max="5382" width="14.85546875" style="49" customWidth="1"/>
    <col min="5383" max="5383" width="20.7109375" style="49" customWidth="1"/>
    <col min="5384" max="5385" width="17.5703125" style="49" customWidth="1"/>
    <col min="5386" max="5386" width="15.85546875" style="49" bestFit="1" customWidth="1"/>
    <col min="5387" max="5387" width="18.140625" style="49" customWidth="1"/>
    <col min="5388" max="5388" width="17.5703125" style="49" customWidth="1"/>
    <col min="5389" max="5389" width="20.7109375" style="49" customWidth="1"/>
    <col min="5390" max="5391" width="9.140625" style="49"/>
    <col min="5392" max="5392" width="16.7109375" style="49" bestFit="1" customWidth="1"/>
    <col min="5393" max="5393" width="15.5703125" style="49" bestFit="1" customWidth="1"/>
    <col min="5394" max="5394" width="9.140625" style="49"/>
    <col min="5395" max="5395" width="15.5703125" style="49" bestFit="1" customWidth="1"/>
    <col min="5396" max="5632" width="9.140625" style="49"/>
    <col min="5633" max="5633" width="44.28515625" style="49" customWidth="1"/>
    <col min="5634" max="5634" width="18.140625" style="49" customWidth="1"/>
    <col min="5635" max="5635" width="20.7109375" style="49" customWidth="1"/>
    <col min="5636" max="5636" width="16.140625" style="49" customWidth="1"/>
    <col min="5637" max="5637" width="17.140625" style="49" customWidth="1"/>
    <col min="5638" max="5638" width="14.85546875" style="49" customWidth="1"/>
    <col min="5639" max="5639" width="20.7109375" style="49" customWidth="1"/>
    <col min="5640" max="5641" width="17.5703125" style="49" customWidth="1"/>
    <col min="5642" max="5642" width="15.85546875" style="49" bestFit="1" customWidth="1"/>
    <col min="5643" max="5643" width="18.140625" style="49" customWidth="1"/>
    <col min="5644" max="5644" width="17.5703125" style="49" customWidth="1"/>
    <col min="5645" max="5645" width="20.7109375" style="49" customWidth="1"/>
    <col min="5646" max="5647" width="9.140625" style="49"/>
    <col min="5648" max="5648" width="16.7109375" style="49" bestFit="1" customWidth="1"/>
    <col min="5649" max="5649" width="15.5703125" style="49" bestFit="1" customWidth="1"/>
    <col min="5650" max="5650" width="9.140625" style="49"/>
    <col min="5651" max="5651" width="15.5703125" style="49" bestFit="1" customWidth="1"/>
    <col min="5652" max="5888" width="9.140625" style="49"/>
    <col min="5889" max="5889" width="44.28515625" style="49" customWidth="1"/>
    <col min="5890" max="5890" width="18.140625" style="49" customWidth="1"/>
    <col min="5891" max="5891" width="20.7109375" style="49" customWidth="1"/>
    <col min="5892" max="5892" width="16.140625" style="49" customWidth="1"/>
    <col min="5893" max="5893" width="17.140625" style="49" customWidth="1"/>
    <col min="5894" max="5894" width="14.85546875" style="49" customWidth="1"/>
    <col min="5895" max="5895" width="20.7109375" style="49" customWidth="1"/>
    <col min="5896" max="5897" width="17.5703125" style="49" customWidth="1"/>
    <col min="5898" max="5898" width="15.85546875" style="49" bestFit="1" customWidth="1"/>
    <col min="5899" max="5899" width="18.140625" style="49" customWidth="1"/>
    <col min="5900" max="5900" width="17.5703125" style="49" customWidth="1"/>
    <col min="5901" max="5901" width="20.7109375" style="49" customWidth="1"/>
    <col min="5902" max="5903" width="9.140625" style="49"/>
    <col min="5904" max="5904" width="16.7109375" style="49" bestFit="1" customWidth="1"/>
    <col min="5905" max="5905" width="15.5703125" style="49" bestFit="1" customWidth="1"/>
    <col min="5906" max="5906" width="9.140625" style="49"/>
    <col min="5907" max="5907" width="15.5703125" style="49" bestFit="1" customWidth="1"/>
    <col min="5908" max="6144" width="9.140625" style="49"/>
    <col min="6145" max="6145" width="44.28515625" style="49" customWidth="1"/>
    <col min="6146" max="6146" width="18.140625" style="49" customWidth="1"/>
    <col min="6147" max="6147" width="20.7109375" style="49" customWidth="1"/>
    <col min="6148" max="6148" width="16.140625" style="49" customWidth="1"/>
    <col min="6149" max="6149" width="17.140625" style="49" customWidth="1"/>
    <col min="6150" max="6150" width="14.85546875" style="49" customWidth="1"/>
    <col min="6151" max="6151" width="20.7109375" style="49" customWidth="1"/>
    <col min="6152" max="6153" width="17.5703125" style="49" customWidth="1"/>
    <col min="6154" max="6154" width="15.85546875" style="49" bestFit="1" customWidth="1"/>
    <col min="6155" max="6155" width="18.140625" style="49" customWidth="1"/>
    <col min="6156" max="6156" width="17.5703125" style="49" customWidth="1"/>
    <col min="6157" max="6157" width="20.7109375" style="49" customWidth="1"/>
    <col min="6158" max="6159" width="9.140625" style="49"/>
    <col min="6160" max="6160" width="16.7109375" style="49" bestFit="1" customWidth="1"/>
    <col min="6161" max="6161" width="15.5703125" style="49" bestFit="1" customWidth="1"/>
    <col min="6162" max="6162" width="9.140625" style="49"/>
    <col min="6163" max="6163" width="15.5703125" style="49" bestFit="1" customWidth="1"/>
    <col min="6164" max="6400" width="9.140625" style="49"/>
    <col min="6401" max="6401" width="44.28515625" style="49" customWidth="1"/>
    <col min="6402" max="6402" width="18.140625" style="49" customWidth="1"/>
    <col min="6403" max="6403" width="20.7109375" style="49" customWidth="1"/>
    <col min="6404" max="6404" width="16.140625" style="49" customWidth="1"/>
    <col min="6405" max="6405" width="17.140625" style="49" customWidth="1"/>
    <col min="6406" max="6406" width="14.85546875" style="49" customWidth="1"/>
    <col min="6407" max="6407" width="20.7109375" style="49" customWidth="1"/>
    <col min="6408" max="6409" width="17.5703125" style="49" customWidth="1"/>
    <col min="6410" max="6410" width="15.85546875" style="49" bestFit="1" customWidth="1"/>
    <col min="6411" max="6411" width="18.140625" style="49" customWidth="1"/>
    <col min="6412" max="6412" width="17.5703125" style="49" customWidth="1"/>
    <col min="6413" max="6413" width="20.7109375" style="49" customWidth="1"/>
    <col min="6414" max="6415" width="9.140625" style="49"/>
    <col min="6416" max="6416" width="16.7109375" style="49" bestFit="1" customWidth="1"/>
    <col min="6417" max="6417" width="15.5703125" style="49" bestFit="1" customWidth="1"/>
    <col min="6418" max="6418" width="9.140625" style="49"/>
    <col min="6419" max="6419" width="15.5703125" style="49" bestFit="1" customWidth="1"/>
    <col min="6420" max="6656" width="9.140625" style="49"/>
    <col min="6657" max="6657" width="44.28515625" style="49" customWidth="1"/>
    <col min="6658" max="6658" width="18.140625" style="49" customWidth="1"/>
    <col min="6659" max="6659" width="20.7109375" style="49" customWidth="1"/>
    <col min="6660" max="6660" width="16.140625" style="49" customWidth="1"/>
    <col min="6661" max="6661" width="17.140625" style="49" customWidth="1"/>
    <col min="6662" max="6662" width="14.85546875" style="49" customWidth="1"/>
    <col min="6663" max="6663" width="20.7109375" style="49" customWidth="1"/>
    <col min="6664" max="6665" width="17.5703125" style="49" customWidth="1"/>
    <col min="6666" max="6666" width="15.85546875" style="49" bestFit="1" customWidth="1"/>
    <col min="6667" max="6667" width="18.140625" style="49" customWidth="1"/>
    <col min="6668" max="6668" width="17.5703125" style="49" customWidth="1"/>
    <col min="6669" max="6669" width="20.7109375" style="49" customWidth="1"/>
    <col min="6670" max="6671" width="9.140625" style="49"/>
    <col min="6672" max="6672" width="16.7109375" style="49" bestFit="1" customWidth="1"/>
    <col min="6673" max="6673" width="15.5703125" style="49" bestFit="1" customWidth="1"/>
    <col min="6674" max="6674" width="9.140625" style="49"/>
    <col min="6675" max="6675" width="15.5703125" style="49" bestFit="1" customWidth="1"/>
    <col min="6676" max="6912" width="9.140625" style="49"/>
    <col min="6913" max="6913" width="44.28515625" style="49" customWidth="1"/>
    <col min="6914" max="6914" width="18.140625" style="49" customWidth="1"/>
    <col min="6915" max="6915" width="20.7109375" style="49" customWidth="1"/>
    <col min="6916" max="6916" width="16.140625" style="49" customWidth="1"/>
    <col min="6917" max="6917" width="17.140625" style="49" customWidth="1"/>
    <col min="6918" max="6918" width="14.85546875" style="49" customWidth="1"/>
    <col min="6919" max="6919" width="20.7109375" style="49" customWidth="1"/>
    <col min="6920" max="6921" width="17.5703125" style="49" customWidth="1"/>
    <col min="6922" max="6922" width="15.85546875" style="49" bestFit="1" customWidth="1"/>
    <col min="6923" max="6923" width="18.140625" style="49" customWidth="1"/>
    <col min="6924" max="6924" width="17.5703125" style="49" customWidth="1"/>
    <col min="6925" max="6925" width="20.7109375" style="49" customWidth="1"/>
    <col min="6926" max="6927" width="9.140625" style="49"/>
    <col min="6928" max="6928" width="16.7109375" style="49" bestFit="1" customWidth="1"/>
    <col min="6929" max="6929" width="15.5703125" style="49" bestFit="1" customWidth="1"/>
    <col min="6930" max="6930" width="9.140625" style="49"/>
    <col min="6931" max="6931" width="15.5703125" style="49" bestFit="1" customWidth="1"/>
    <col min="6932" max="7168" width="9.140625" style="49"/>
    <col min="7169" max="7169" width="44.28515625" style="49" customWidth="1"/>
    <col min="7170" max="7170" width="18.140625" style="49" customWidth="1"/>
    <col min="7171" max="7171" width="20.7109375" style="49" customWidth="1"/>
    <col min="7172" max="7172" width="16.140625" style="49" customWidth="1"/>
    <col min="7173" max="7173" width="17.140625" style="49" customWidth="1"/>
    <col min="7174" max="7174" width="14.85546875" style="49" customWidth="1"/>
    <col min="7175" max="7175" width="20.7109375" style="49" customWidth="1"/>
    <col min="7176" max="7177" width="17.5703125" style="49" customWidth="1"/>
    <col min="7178" max="7178" width="15.85546875" style="49" bestFit="1" customWidth="1"/>
    <col min="7179" max="7179" width="18.140625" style="49" customWidth="1"/>
    <col min="7180" max="7180" width="17.5703125" style="49" customWidth="1"/>
    <col min="7181" max="7181" width="20.7109375" style="49" customWidth="1"/>
    <col min="7182" max="7183" width="9.140625" style="49"/>
    <col min="7184" max="7184" width="16.7109375" style="49" bestFit="1" customWidth="1"/>
    <col min="7185" max="7185" width="15.5703125" style="49" bestFit="1" customWidth="1"/>
    <col min="7186" max="7186" width="9.140625" style="49"/>
    <col min="7187" max="7187" width="15.5703125" style="49" bestFit="1" customWidth="1"/>
    <col min="7188" max="7424" width="9.140625" style="49"/>
    <col min="7425" max="7425" width="44.28515625" style="49" customWidth="1"/>
    <col min="7426" max="7426" width="18.140625" style="49" customWidth="1"/>
    <col min="7427" max="7427" width="20.7109375" style="49" customWidth="1"/>
    <col min="7428" max="7428" width="16.140625" style="49" customWidth="1"/>
    <col min="7429" max="7429" width="17.140625" style="49" customWidth="1"/>
    <col min="7430" max="7430" width="14.85546875" style="49" customWidth="1"/>
    <col min="7431" max="7431" width="20.7109375" style="49" customWidth="1"/>
    <col min="7432" max="7433" width="17.5703125" style="49" customWidth="1"/>
    <col min="7434" max="7434" width="15.85546875" style="49" bestFit="1" customWidth="1"/>
    <col min="7435" max="7435" width="18.140625" style="49" customWidth="1"/>
    <col min="7436" max="7436" width="17.5703125" style="49" customWidth="1"/>
    <col min="7437" max="7437" width="20.7109375" style="49" customWidth="1"/>
    <col min="7438" max="7439" width="9.140625" style="49"/>
    <col min="7440" max="7440" width="16.7109375" style="49" bestFit="1" customWidth="1"/>
    <col min="7441" max="7441" width="15.5703125" style="49" bestFit="1" customWidth="1"/>
    <col min="7442" max="7442" width="9.140625" style="49"/>
    <col min="7443" max="7443" width="15.5703125" style="49" bestFit="1" customWidth="1"/>
    <col min="7444" max="7680" width="9.140625" style="49"/>
    <col min="7681" max="7681" width="44.28515625" style="49" customWidth="1"/>
    <col min="7682" max="7682" width="18.140625" style="49" customWidth="1"/>
    <col min="7683" max="7683" width="20.7109375" style="49" customWidth="1"/>
    <col min="7684" max="7684" width="16.140625" style="49" customWidth="1"/>
    <col min="7685" max="7685" width="17.140625" style="49" customWidth="1"/>
    <col min="7686" max="7686" width="14.85546875" style="49" customWidth="1"/>
    <col min="7687" max="7687" width="20.7109375" style="49" customWidth="1"/>
    <col min="7688" max="7689" width="17.5703125" style="49" customWidth="1"/>
    <col min="7690" max="7690" width="15.85546875" style="49" bestFit="1" customWidth="1"/>
    <col min="7691" max="7691" width="18.140625" style="49" customWidth="1"/>
    <col min="7692" max="7692" width="17.5703125" style="49" customWidth="1"/>
    <col min="7693" max="7693" width="20.7109375" style="49" customWidth="1"/>
    <col min="7694" max="7695" width="9.140625" style="49"/>
    <col min="7696" max="7696" width="16.7109375" style="49" bestFit="1" customWidth="1"/>
    <col min="7697" max="7697" width="15.5703125" style="49" bestFit="1" customWidth="1"/>
    <col min="7698" max="7698" width="9.140625" style="49"/>
    <col min="7699" max="7699" width="15.5703125" style="49" bestFit="1" customWidth="1"/>
    <col min="7700" max="7936" width="9.140625" style="49"/>
    <col min="7937" max="7937" width="44.28515625" style="49" customWidth="1"/>
    <col min="7938" max="7938" width="18.140625" style="49" customWidth="1"/>
    <col min="7939" max="7939" width="20.7109375" style="49" customWidth="1"/>
    <col min="7940" max="7940" width="16.140625" style="49" customWidth="1"/>
    <col min="7941" max="7941" width="17.140625" style="49" customWidth="1"/>
    <col min="7942" max="7942" width="14.85546875" style="49" customWidth="1"/>
    <col min="7943" max="7943" width="20.7109375" style="49" customWidth="1"/>
    <col min="7944" max="7945" width="17.5703125" style="49" customWidth="1"/>
    <col min="7946" max="7946" width="15.85546875" style="49" bestFit="1" customWidth="1"/>
    <col min="7947" max="7947" width="18.140625" style="49" customWidth="1"/>
    <col min="7948" max="7948" width="17.5703125" style="49" customWidth="1"/>
    <col min="7949" max="7949" width="20.7109375" style="49" customWidth="1"/>
    <col min="7950" max="7951" width="9.140625" style="49"/>
    <col min="7952" max="7952" width="16.7109375" style="49" bestFit="1" customWidth="1"/>
    <col min="7953" max="7953" width="15.5703125" style="49" bestFit="1" customWidth="1"/>
    <col min="7954" max="7954" width="9.140625" style="49"/>
    <col min="7955" max="7955" width="15.5703125" style="49" bestFit="1" customWidth="1"/>
    <col min="7956" max="8192" width="9.140625" style="49"/>
    <col min="8193" max="8193" width="44.28515625" style="49" customWidth="1"/>
    <col min="8194" max="8194" width="18.140625" style="49" customWidth="1"/>
    <col min="8195" max="8195" width="20.7109375" style="49" customWidth="1"/>
    <col min="8196" max="8196" width="16.140625" style="49" customWidth="1"/>
    <col min="8197" max="8197" width="17.140625" style="49" customWidth="1"/>
    <col min="8198" max="8198" width="14.85546875" style="49" customWidth="1"/>
    <col min="8199" max="8199" width="20.7109375" style="49" customWidth="1"/>
    <col min="8200" max="8201" width="17.5703125" style="49" customWidth="1"/>
    <col min="8202" max="8202" width="15.85546875" style="49" bestFit="1" customWidth="1"/>
    <col min="8203" max="8203" width="18.140625" style="49" customWidth="1"/>
    <col min="8204" max="8204" width="17.5703125" style="49" customWidth="1"/>
    <col min="8205" max="8205" width="20.7109375" style="49" customWidth="1"/>
    <col min="8206" max="8207" width="9.140625" style="49"/>
    <col min="8208" max="8208" width="16.7109375" style="49" bestFit="1" customWidth="1"/>
    <col min="8209" max="8209" width="15.5703125" style="49" bestFit="1" customWidth="1"/>
    <col min="8210" max="8210" width="9.140625" style="49"/>
    <col min="8211" max="8211" width="15.5703125" style="49" bestFit="1" customWidth="1"/>
    <col min="8212" max="8448" width="9.140625" style="49"/>
    <col min="8449" max="8449" width="44.28515625" style="49" customWidth="1"/>
    <col min="8450" max="8450" width="18.140625" style="49" customWidth="1"/>
    <col min="8451" max="8451" width="20.7109375" style="49" customWidth="1"/>
    <col min="8452" max="8452" width="16.140625" style="49" customWidth="1"/>
    <col min="8453" max="8453" width="17.140625" style="49" customWidth="1"/>
    <col min="8454" max="8454" width="14.85546875" style="49" customWidth="1"/>
    <col min="8455" max="8455" width="20.7109375" style="49" customWidth="1"/>
    <col min="8456" max="8457" width="17.5703125" style="49" customWidth="1"/>
    <col min="8458" max="8458" width="15.85546875" style="49" bestFit="1" customWidth="1"/>
    <col min="8459" max="8459" width="18.140625" style="49" customWidth="1"/>
    <col min="8460" max="8460" width="17.5703125" style="49" customWidth="1"/>
    <col min="8461" max="8461" width="20.7109375" style="49" customWidth="1"/>
    <col min="8462" max="8463" width="9.140625" style="49"/>
    <col min="8464" max="8464" width="16.7109375" style="49" bestFit="1" customWidth="1"/>
    <col min="8465" max="8465" width="15.5703125" style="49" bestFit="1" customWidth="1"/>
    <col min="8466" max="8466" width="9.140625" style="49"/>
    <col min="8467" max="8467" width="15.5703125" style="49" bestFit="1" customWidth="1"/>
    <col min="8468" max="8704" width="9.140625" style="49"/>
    <col min="8705" max="8705" width="44.28515625" style="49" customWidth="1"/>
    <col min="8706" max="8706" width="18.140625" style="49" customWidth="1"/>
    <col min="8707" max="8707" width="20.7109375" style="49" customWidth="1"/>
    <col min="8708" max="8708" width="16.140625" style="49" customWidth="1"/>
    <col min="8709" max="8709" width="17.140625" style="49" customWidth="1"/>
    <col min="8710" max="8710" width="14.85546875" style="49" customWidth="1"/>
    <col min="8711" max="8711" width="20.7109375" style="49" customWidth="1"/>
    <col min="8712" max="8713" width="17.5703125" style="49" customWidth="1"/>
    <col min="8714" max="8714" width="15.85546875" style="49" bestFit="1" customWidth="1"/>
    <col min="8715" max="8715" width="18.140625" style="49" customWidth="1"/>
    <col min="8716" max="8716" width="17.5703125" style="49" customWidth="1"/>
    <col min="8717" max="8717" width="20.7109375" style="49" customWidth="1"/>
    <col min="8718" max="8719" width="9.140625" style="49"/>
    <col min="8720" max="8720" width="16.7109375" style="49" bestFit="1" customWidth="1"/>
    <col min="8721" max="8721" width="15.5703125" style="49" bestFit="1" customWidth="1"/>
    <col min="8722" max="8722" width="9.140625" style="49"/>
    <col min="8723" max="8723" width="15.5703125" style="49" bestFit="1" customWidth="1"/>
    <col min="8724" max="8960" width="9.140625" style="49"/>
    <col min="8961" max="8961" width="44.28515625" style="49" customWidth="1"/>
    <col min="8962" max="8962" width="18.140625" style="49" customWidth="1"/>
    <col min="8963" max="8963" width="20.7109375" style="49" customWidth="1"/>
    <col min="8964" max="8964" width="16.140625" style="49" customWidth="1"/>
    <col min="8965" max="8965" width="17.140625" style="49" customWidth="1"/>
    <col min="8966" max="8966" width="14.85546875" style="49" customWidth="1"/>
    <col min="8967" max="8967" width="20.7109375" style="49" customWidth="1"/>
    <col min="8968" max="8969" width="17.5703125" style="49" customWidth="1"/>
    <col min="8970" max="8970" width="15.85546875" style="49" bestFit="1" customWidth="1"/>
    <col min="8971" max="8971" width="18.140625" style="49" customWidth="1"/>
    <col min="8972" max="8972" width="17.5703125" style="49" customWidth="1"/>
    <col min="8973" max="8973" width="20.7109375" style="49" customWidth="1"/>
    <col min="8974" max="8975" width="9.140625" style="49"/>
    <col min="8976" max="8976" width="16.7109375" style="49" bestFit="1" customWidth="1"/>
    <col min="8977" max="8977" width="15.5703125" style="49" bestFit="1" customWidth="1"/>
    <col min="8978" max="8978" width="9.140625" style="49"/>
    <col min="8979" max="8979" width="15.5703125" style="49" bestFit="1" customWidth="1"/>
    <col min="8980" max="9216" width="9.140625" style="49"/>
    <col min="9217" max="9217" width="44.28515625" style="49" customWidth="1"/>
    <col min="9218" max="9218" width="18.140625" style="49" customWidth="1"/>
    <col min="9219" max="9219" width="20.7109375" style="49" customWidth="1"/>
    <col min="9220" max="9220" width="16.140625" style="49" customWidth="1"/>
    <col min="9221" max="9221" width="17.140625" style="49" customWidth="1"/>
    <col min="9222" max="9222" width="14.85546875" style="49" customWidth="1"/>
    <col min="9223" max="9223" width="20.7109375" style="49" customWidth="1"/>
    <col min="9224" max="9225" width="17.5703125" style="49" customWidth="1"/>
    <col min="9226" max="9226" width="15.85546875" style="49" bestFit="1" customWidth="1"/>
    <col min="9227" max="9227" width="18.140625" style="49" customWidth="1"/>
    <col min="9228" max="9228" width="17.5703125" style="49" customWidth="1"/>
    <col min="9229" max="9229" width="20.7109375" style="49" customWidth="1"/>
    <col min="9230" max="9231" width="9.140625" style="49"/>
    <col min="9232" max="9232" width="16.7109375" style="49" bestFit="1" customWidth="1"/>
    <col min="9233" max="9233" width="15.5703125" style="49" bestFit="1" customWidth="1"/>
    <col min="9234" max="9234" width="9.140625" style="49"/>
    <col min="9235" max="9235" width="15.5703125" style="49" bestFit="1" customWidth="1"/>
    <col min="9236" max="9472" width="9.140625" style="49"/>
    <col min="9473" max="9473" width="44.28515625" style="49" customWidth="1"/>
    <col min="9474" max="9474" width="18.140625" style="49" customWidth="1"/>
    <col min="9475" max="9475" width="20.7109375" style="49" customWidth="1"/>
    <col min="9476" max="9476" width="16.140625" style="49" customWidth="1"/>
    <col min="9477" max="9477" width="17.140625" style="49" customWidth="1"/>
    <col min="9478" max="9478" width="14.85546875" style="49" customWidth="1"/>
    <col min="9479" max="9479" width="20.7109375" style="49" customWidth="1"/>
    <col min="9480" max="9481" width="17.5703125" style="49" customWidth="1"/>
    <col min="9482" max="9482" width="15.85546875" style="49" bestFit="1" customWidth="1"/>
    <col min="9483" max="9483" width="18.140625" style="49" customWidth="1"/>
    <col min="9484" max="9484" width="17.5703125" style="49" customWidth="1"/>
    <col min="9485" max="9485" width="20.7109375" style="49" customWidth="1"/>
    <col min="9486" max="9487" width="9.140625" style="49"/>
    <col min="9488" max="9488" width="16.7109375" style="49" bestFit="1" customWidth="1"/>
    <col min="9489" max="9489" width="15.5703125" style="49" bestFit="1" customWidth="1"/>
    <col min="9490" max="9490" width="9.140625" style="49"/>
    <col min="9491" max="9491" width="15.5703125" style="49" bestFit="1" customWidth="1"/>
    <col min="9492" max="9728" width="9.140625" style="49"/>
    <col min="9729" max="9729" width="44.28515625" style="49" customWidth="1"/>
    <col min="9730" max="9730" width="18.140625" style="49" customWidth="1"/>
    <col min="9731" max="9731" width="20.7109375" style="49" customWidth="1"/>
    <col min="9732" max="9732" width="16.140625" style="49" customWidth="1"/>
    <col min="9733" max="9733" width="17.140625" style="49" customWidth="1"/>
    <col min="9734" max="9734" width="14.85546875" style="49" customWidth="1"/>
    <col min="9735" max="9735" width="20.7109375" style="49" customWidth="1"/>
    <col min="9736" max="9737" width="17.5703125" style="49" customWidth="1"/>
    <col min="9738" max="9738" width="15.85546875" style="49" bestFit="1" customWidth="1"/>
    <col min="9739" max="9739" width="18.140625" style="49" customWidth="1"/>
    <col min="9740" max="9740" width="17.5703125" style="49" customWidth="1"/>
    <col min="9741" max="9741" width="20.7109375" style="49" customWidth="1"/>
    <col min="9742" max="9743" width="9.140625" style="49"/>
    <col min="9744" max="9744" width="16.7109375" style="49" bestFit="1" customWidth="1"/>
    <col min="9745" max="9745" width="15.5703125" style="49" bestFit="1" customWidth="1"/>
    <col min="9746" max="9746" width="9.140625" style="49"/>
    <col min="9747" max="9747" width="15.5703125" style="49" bestFit="1" customWidth="1"/>
    <col min="9748" max="9984" width="9.140625" style="49"/>
    <col min="9985" max="9985" width="44.28515625" style="49" customWidth="1"/>
    <col min="9986" max="9986" width="18.140625" style="49" customWidth="1"/>
    <col min="9987" max="9987" width="20.7109375" style="49" customWidth="1"/>
    <col min="9988" max="9988" width="16.140625" style="49" customWidth="1"/>
    <col min="9989" max="9989" width="17.140625" style="49" customWidth="1"/>
    <col min="9990" max="9990" width="14.85546875" style="49" customWidth="1"/>
    <col min="9991" max="9991" width="20.7109375" style="49" customWidth="1"/>
    <col min="9992" max="9993" width="17.5703125" style="49" customWidth="1"/>
    <col min="9994" max="9994" width="15.85546875" style="49" bestFit="1" customWidth="1"/>
    <col min="9995" max="9995" width="18.140625" style="49" customWidth="1"/>
    <col min="9996" max="9996" width="17.5703125" style="49" customWidth="1"/>
    <col min="9997" max="9997" width="20.7109375" style="49" customWidth="1"/>
    <col min="9998" max="9999" width="9.140625" style="49"/>
    <col min="10000" max="10000" width="16.7109375" style="49" bestFit="1" customWidth="1"/>
    <col min="10001" max="10001" width="15.5703125" style="49" bestFit="1" customWidth="1"/>
    <col min="10002" max="10002" width="9.140625" style="49"/>
    <col min="10003" max="10003" width="15.5703125" style="49" bestFit="1" customWidth="1"/>
    <col min="10004" max="10240" width="9.140625" style="49"/>
    <col min="10241" max="10241" width="44.28515625" style="49" customWidth="1"/>
    <col min="10242" max="10242" width="18.140625" style="49" customWidth="1"/>
    <col min="10243" max="10243" width="20.7109375" style="49" customWidth="1"/>
    <col min="10244" max="10244" width="16.140625" style="49" customWidth="1"/>
    <col min="10245" max="10245" width="17.140625" style="49" customWidth="1"/>
    <col min="10246" max="10246" width="14.85546875" style="49" customWidth="1"/>
    <col min="10247" max="10247" width="20.7109375" style="49" customWidth="1"/>
    <col min="10248" max="10249" width="17.5703125" style="49" customWidth="1"/>
    <col min="10250" max="10250" width="15.85546875" style="49" bestFit="1" customWidth="1"/>
    <col min="10251" max="10251" width="18.140625" style="49" customWidth="1"/>
    <col min="10252" max="10252" width="17.5703125" style="49" customWidth="1"/>
    <col min="10253" max="10253" width="20.7109375" style="49" customWidth="1"/>
    <col min="10254" max="10255" width="9.140625" style="49"/>
    <col min="10256" max="10256" width="16.7109375" style="49" bestFit="1" customWidth="1"/>
    <col min="10257" max="10257" width="15.5703125" style="49" bestFit="1" customWidth="1"/>
    <col min="10258" max="10258" width="9.140625" style="49"/>
    <col min="10259" max="10259" width="15.5703125" style="49" bestFit="1" customWidth="1"/>
    <col min="10260" max="10496" width="9.140625" style="49"/>
    <col min="10497" max="10497" width="44.28515625" style="49" customWidth="1"/>
    <col min="10498" max="10498" width="18.140625" style="49" customWidth="1"/>
    <col min="10499" max="10499" width="20.7109375" style="49" customWidth="1"/>
    <col min="10500" max="10500" width="16.140625" style="49" customWidth="1"/>
    <col min="10501" max="10501" width="17.140625" style="49" customWidth="1"/>
    <col min="10502" max="10502" width="14.85546875" style="49" customWidth="1"/>
    <col min="10503" max="10503" width="20.7109375" style="49" customWidth="1"/>
    <col min="10504" max="10505" width="17.5703125" style="49" customWidth="1"/>
    <col min="10506" max="10506" width="15.85546875" style="49" bestFit="1" customWidth="1"/>
    <col min="10507" max="10507" width="18.140625" style="49" customWidth="1"/>
    <col min="10508" max="10508" width="17.5703125" style="49" customWidth="1"/>
    <col min="10509" max="10509" width="20.7109375" style="49" customWidth="1"/>
    <col min="10510" max="10511" width="9.140625" style="49"/>
    <col min="10512" max="10512" width="16.7109375" style="49" bestFit="1" customWidth="1"/>
    <col min="10513" max="10513" width="15.5703125" style="49" bestFit="1" customWidth="1"/>
    <col min="10514" max="10514" width="9.140625" style="49"/>
    <col min="10515" max="10515" width="15.5703125" style="49" bestFit="1" customWidth="1"/>
    <col min="10516" max="10752" width="9.140625" style="49"/>
    <col min="10753" max="10753" width="44.28515625" style="49" customWidth="1"/>
    <col min="10754" max="10754" width="18.140625" style="49" customWidth="1"/>
    <col min="10755" max="10755" width="20.7109375" style="49" customWidth="1"/>
    <col min="10756" max="10756" width="16.140625" style="49" customWidth="1"/>
    <col min="10757" max="10757" width="17.140625" style="49" customWidth="1"/>
    <col min="10758" max="10758" width="14.85546875" style="49" customWidth="1"/>
    <col min="10759" max="10759" width="20.7109375" style="49" customWidth="1"/>
    <col min="10760" max="10761" width="17.5703125" style="49" customWidth="1"/>
    <col min="10762" max="10762" width="15.85546875" style="49" bestFit="1" customWidth="1"/>
    <col min="10763" max="10763" width="18.140625" style="49" customWidth="1"/>
    <col min="10764" max="10764" width="17.5703125" style="49" customWidth="1"/>
    <col min="10765" max="10765" width="20.7109375" style="49" customWidth="1"/>
    <col min="10766" max="10767" width="9.140625" style="49"/>
    <col min="10768" max="10768" width="16.7109375" style="49" bestFit="1" customWidth="1"/>
    <col min="10769" max="10769" width="15.5703125" style="49" bestFit="1" customWidth="1"/>
    <col min="10770" max="10770" width="9.140625" style="49"/>
    <col min="10771" max="10771" width="15.5703125" style="49" bestFit="1" customWidth="1"/>
    <col min="10772" max="11008" width="9.140625" style="49"/>
    <col min="11009" max="11009" width="44.28515625" style="49" customWidth="1"/>
    <col min="11010" max="11010" width="18.140625" style="49" customWidth="1"/>
    <col min="11011" max="11011" width="20.7109375" style="49" customWidth="1"/>
    <col min="11012" max="11012" width="16.140625" style="49" customWidth="1"/>
    <col min="11013" max="11013" width="17.140625" style="49" customWidth="1"/>
    <col min="11014" max="11014" width="14.85546875" style="49" customWidth="1"/>
    <col min="11015" max="11015" width="20.7109375" style="49" customWidth="1"/>
    <col min="11016" max="11017" width="17.5703125" style="49" customWidth="1"/>
    <col min="11018" max="11018" width="15.85546875" style="49" bestFit="1" customWidth="1"/>
    <col min="11019" max="11019" width="18.140625" style="49" customWidth="1"/>
    <col min="11020" max="11020" width="17.5703125" style="49" customWidth="1"/>
    <col min="11021" max="11021" width="20.7109375" style="49" customWidth="1"/>
    <col min="11022" max="11023" width="9.140625" style="49"/>
    <col min="11024" max="11024" width="16.7109375" style="49" bestFit="1" customWidth="1"/>
    <col min="11025" max="11025" width="15.5703125" style="49" bestFit="1" customWidth="1"/>
    <col min="11026" max="11026" width="9.140625" style="49"/>
    <col min="11027" max="11027" width="15.5703125" style="49" bestFit="1" customWidth="1"/>
    <col min="11028" max="11264" width="9.140625" style="49"/>
    <col min="11265" max="11265" width="44.28515625" style="49" customWidth="1"/>
    <col min="11266" max="11266" width="18.140625" style="49" customWidth="1"/>
    <col min="11267" max="11267" width="20.7109375" style="49" customWidth="1"/>
    <col min="11268" max="11268" width="16.140625" style="49" customWidth="1"/>
    <col min="11269" max="11269" width="17.140625" style="49" customWidth="1"/>
    <col min="11270" max="11270" width="14.85546875" style="49" customWidth="1"/>
    <col min="11271" max="11271" width="20.7109375" style="49" customWidth="1"/>
    <col min="11272" max="11273" width="17.5703125" style="49" customWidth="1"/>
    <col min="11274" max="11274" width="15.85546875" style="49" bestFit="1" customWidth="1"/>
    <col min="11275" max="11275" width="18.140625" style="49" customWidth="1"/>
    <col min="11276" max="11276" width="17.5703125" style="49" customWidth="1"/>
    <col min="11277" max="11277" width="20.7109375" style="49" customWidth="1"/>
    <col min="11278" max="11279" width="9.140625" style="49"/>
    <col min="11280" max="11280" width="16.7109375" style="49" bestFit="1" customWidth="1"/>
    <col min="11281" max="11281" width="15.5703125" style="49" bestFit="1" customWidth="1"/>
    <col min="11282" max="11282" width="9.140625" style="49"/>
    <col min="11283" max="11283" width="15.5703125" style="49" bestFit="1" customWidth="1"/>
    <col min="11284" max="11520" width="9.140625" style="49"/>
    <col min="11521" max="11521" width="44.28515625" style="49" customWidth="1"/>
    <col min="11522" max="11522" width="18.140625" style="49" customWidth="1"/>
    <col min="11523" max="11523" width="20.7109375" style="49" customWidth="1"/>
    <col min="11524" max="11524" width="16.140625" style="49" customWidth="1"/>
    <col min="11525" max="11525" width="17.140625" style="49" customWidth="1"/>
    <col min="11526" max="11526" width="14.85546875" style="49" customWidth="1"/>
    <col min="11527" max="11527" width="20.7109375" style="49" customWidth="1"/>
    <col min="11528" max="11529" width="17.5703125" style="49" customWidth="1"/>
    <col min="11530" max="11530" width="15.85546875" style="49" bestFit="1" customWidth="1"/>
    <col min="11531" max="11531" width="18.140625" style="49" customWidth="1"/>
    <col min="11532" max="11532" width="17.5703125" style="49" customWidth="1"/>
    <col min="11533" max="11533" width="20.7109375" style="49" customWidth="1"/>
    <col min="11534" max="11535" width="9.140625" style="49"/>
    <col min="11536" max="11536" width="16.7109375" style="49" bestFit="1" customWidth="1"/>
    <col min="11537" max="11537" width="15.5703125" style="49" bestFit="1" customWidth="1"/>
    <col min="11538" max="11538" width="9.140625" style="49"/>
    <col min="11539" max="11539" width="15.5703125" style="49" bestFit="1" customWidth="1"/>
    <col min="11540" max="11776" width="9.140625" style="49"/>
    <col min="11777" max="11777" width="44.28515625" style="49" customWidth="1"/>
    <col min="11778" max="11778" width="18.140625" style="49" customWidth="1"/>
    <col min="11779" max="11779" width="20.7109375" style="49" customWidth="1"/>
    <col min="11780" max="11780" width="16.140625" style="49" customWidth="1"/>
    <col min="11781" max="11781" width="17.140625" style="49" customWidth="1"/>
    <col min="11782" max="11782" width="14.85546875" style="49" customWidth="1"/>
    <col min="11783" max="11783" width="20.7109375" style="49" customWidth="1"/>
    <col min="11784" max="11785" width="17.5703125" style="49" customWidth="1"/>
    <col min="11786" max="11786" width="15.85546875" style="49" bestFit="1" customWidth="1"/>
    <col min="11787" max="11787" width="18.140625" style="49" customWidth="1"/>
    <col min="11788" max="11788" width="17.5703125" style="49" customWidth="1"/>
    <col min="11789" max="11789" width="20.7109375" style="49" customWidth="1"/>
    <col min="11790" max="11791" width="9.140625" style="49"/>
    <col min="11792" max="11792" width="16.7109375" style="49" bestFit="1" customWidth="1"/>
    <col min="11793" max="11793" width="15.5703125" style="49" bestFit="1" customWidth="1"/>
    <col min="11794" max="11794" width="9.140625" style="49"/>
    <col min="11795" max="11795" width="15.5703125" style="49" bestFit="1" customWidth="1"/>
    <col min="11796" max="12032" width="9.140625" style="49"/>
    <col min="12033" max="12033" width="44.28515625" style="49" customWidth="1"/>
    <col min="12034" max="12034" width="18.140625" style="49" customWidth="1"/>
    <col min="12035" max="12035" width="20.7109375" style="49" customWidth="1"/>
    <col min="12036" max="12036" width="16.140625" style="49" customWidth="1"/>
    <col min="12037" max="12037" width="17.140625" style="49" customWidth="1"/>
    <col min="12038" max="12038" width="14.85546875" style="49" customWidth="1"/>
    <col min="12039" max="12039" width="20.7109375" style="49" customWidth="1"/>
    <col min="12040" max="12041" width="17.5703125" style="49" customWidth="1"/>
    <col min="12042" max="12042" width="15.85546875" style="49" bestFit="1" customWidth="1"/>
    <col min="12043" max="12043" width="18.140625" style="49" customWidth="1"/>
    <col min="12044" max="12044" width="17.5703125" style="49" customWidth="1"/>
    <col min="12045" max="12045" width="20.7109375" style="49" customWidth="1"/>
    <col min="12046" max="12047" width="9.140625" style="49"/>
    <col min="12048" max="12048" width="16.7109375" style="49" bestFit="1" customWidth="1"/>
    <col min="12049" max="12049" width="15.5703125" style="49" bestFit="1" customWidth="1"/>
    <col min="12050" max="12050" width="9.140625" style="49"/>
    <col min="12051" max="12051" width="15.5703125" style="49" bestFit="1" customWidth="1"/>
    <col min="12052" max="12288" width="9.140625" style="49"/>
    <col min="12289" max="12289" width="44.28515625" style="49" customWidth="1"/>
    <col min="12290" max="12290" width="18.140625" style="49" customWidth="1"/>
    <col min="12291" max="12291" width="20.7109375" style="49" customWidth="1"/>
    <col min="12292" max="12292" width="16.140625" style="49" customWidth="1"/>
    <col min="12293" max="12293" width="17.140625" style="49" customWidth="1"/>
    <col min="12294" max="12294" width="14.85546875" style="49" customWidth="1"/>
    <col min="12295" max="12295" width="20.7109375" style="49" customWidth="1"/>
    <col min="12296" max="12297" width="17.5703125" style="49" customWidth="1"/>
    <col min="12298" max="12298" width="15.85546875" style="49" bestFit="1" customWidth="1"/>
    <col min="12299" max="12299" width="18.140625" style="49" customWidth="1"/>
    <col min="12300" max="12300" width="17.5703125" style="49" customWidth="1"/>
    <col min="12301" max="12301" width="20.7109375" style="49" customWidth="1"/>
    <col min="12302" max="12303" width="9.140625" style="49"/>
    <col min="12304" max="12304" width="16.7109375" style="49" bestFit="1" customWidth="1"/>
    <col min="12305" max="12305" width="15.5703125" style="49" bestFit="1" customWidth="1"/>
    <col min="12306" max="12306" width="9.140625" style="49"/>
    <col min="12307" max="12307" width="15.5703125" style="49" bestFit="1" customWidth="1"/>
    <col min="12308" max="12544" width="9.140625" style="49"/>
    <col min="12545" max="12545" width="44.28515625" style="49" customWidth="1"/>
    <col min="12546" max="12546" width="18.140625" style="49" customWidth="1"/>
    <col min="12547" max="12547" width="20.7109375" style="49" customWidth="1"/>
    <col min="12548" max="12548" width="16.140625" style="49" customWidth="1"/>
    <col min="12549" max="12549" width="17.140625" style="49" customWidth="1"/>
    <col min="12550" max="12550" width="14.85546875" style="49" customWidth="1"/>
    <col min="12551" max="12551" width="20.7109375" style="49" customWidth="1"/>
    <col min="12552" max="12553" width="17.5703125" style="49" customWidth="1"/>
    <col min="12554" max="12554" width="15.85546875" style="49" bestFit="1" customWidth="1"/>
    <col min="12555" max="12555" width="18.140625" style="49" customWidth="1"/>
    <col min="12556" max="12556" width="17.5703125" style="49" customWidth="1"/>
    <col min="12557" max="12557" width="20.7109375" style="49" customWidth="1"/>
    <col min="12558" max="12559" width="9.140625" style="49"/>
    <col min="12560" max="12560" width="16.7109375" style="49" bestFit="1" customWidth="1"/>
    <col min="12561" max="12561" width="15.5703125" style="49" bestFit="1" customWidth="1"/>
    <col min="12562" max="12562" width="9.140625" style="49"/>
    <col min="12563" max="12563" width="15.5703125" style="49" bestFit="1" customWidth="1"/>
    <col min="12564" max="12800" width="9.140625" style="49"/>
    <col min="12801" max="12801" width="44.28515625" style="49" customWidth="1"/>
    <col min="12802" max="12802" width="18.140625" style="49" customWidth="1"/>
    <col min="12803" max="12803" width="20.7109375" style="49" customWidth="1"/>
    <col min="12804" max="12804" width="16.140625" style="49" customWidth="1"/>
    <col min="12805" max="12805" width="17.140625" style="49" customWidth="1"/>
    <col min="12806" max="12806" width="14.85546875" style="49" customWidth="1"/>
    <col min="12807" max="12807" width="20.7109375" style="49" customWidth="1"/>
    <col min="12808" max="12809" width="17.5703125" style="49" customWidth="1"/>
    <col min="12810" max="12810" width="15.85546875" style="49" bestFit="1" customWidth="1"/>
    <col min="12811" max="12811" width="18.140625" style="49" customWidth="1"/>
    <col min="12812" max="12812" width="17.5703125" style="49" customWidth="1"/>
    <col min="12813" max="12813" width="20.7109375" style="49" customWidth="1"/>
    <col min="12814" max="12815" width="9.140625" style="49"/>
    <col min="12816" max="12816" width="16.7109375" style="49" bestFit="1" customWidth="1"/>
    <col min="12817" max="12817" width="15.5703125" style="49" bestFit="1" customWidth="1"/>
    <col min="12818" max="12818" width="9.140625" style="49"/>
    <col min="12819" max="12819" width="15.5703125" style="49" bestFit="1" customWidth="1"/>
    <col min="12820" max="13056" width="9.140625" style="49"/>
    <col min="13057" max="13057" width="44.28515625" style="49" customWidth="1"/>
    <col min="13058" max="13058" width="18.140625" style="49" customWidth="1"/>
    <col min="13059" max="13059" width="20.7109375" style="49" customWidth="1"/>
    <col min="13060" max="13060" width="16.140625" style="49" customWidth="1"/>
    <col min="13061" max="13061" width="17.140625" style="49" customWidth="1"/>
    <col min="13062" max="13062" width="14.85546875" style="49" customWidth="1"/>
    <col min="13063" max="13063" width="20.7109375" style="49" customWidth="1"/>
    <col min="13064" max="13065" width="17.5703125" style="49" customWidth="1"/>
    <col min="13066" max="13066" width="15.85546875" style="49" bestFit="1" customWidth="1"/>
    <col min="13067" max="13067" width="18.140625" style="49" customWidth="1"/>
    <col min="13068" max="13068" width="17.5703125" style="49" customWidth="1"/>
    <col min="13069" max="13069" width="20.7109375" style="49" customWidth="1"/>
    <col min="13070" max="13071" width="9.140625" style="49"/>
    <col min="13072" max="13072" width="16.7109375" style="49" bestFit="1" customWidth="1"/>
    <col min="13073" max="13073" width="15.5703125" style="49" bestFit="1" customWidth="1"/>
    <col min="13074" max="13074" width="9.140625" style="49"/>
    <col min="13075" max="13075" width="15.5703125" style="49" bestFit="1" customWidth="1"/>
    <col min="13076" max="13312" width="9.140625" style="49"/>
    <col min="13313" max="13313" width="44.28515625" style="49" customWidth="1"/>
    <col min="13314" max="13314" width="18.140625" style="49" customWidth="1"/>
    <col min="13315" max="13315" width="20.7109375" style="49" customWidth="1"/>
    <col min="13316" max="13316" width="16.140625" style="49" customWidth="1"/>
    <col min="13317" max="13317" width="17.140625" style="49" customWidth="1"/>
    <col min="13318" max="13318" width="14.85546875" style="49" customWidth="1"/>
    <col min="13319" max="13319" width="20.7109375" style="49" customWidth="1"/>
    <col min="13320" max="13321" width="17.5703125" style="49" customWidth="1"/>
    <col min="13322" max="13322" width="15.85546875" style="49" bestFit="1" customWidth="1"/>
    <col min="13323" max="13323" width="18.140625" style="49" customWidth="1"/>
    <col min="13324" max="13324" width="17.5703125" style="49" customWidth="1"/>
    <col min="13325" max="13325" width="20.7109375" style="49" customWidth="1"/>
    <col min="13326" max="13327" width="9.140625" style="49"/>
    <col min="13328" max="13328" width="16.7109375" style="49" bestFit="1" customWidth="1"/>
    <col min="13329" max="13329" width="15.5703125" style="49" bestFit="1" customWidth="1"/>
    <col min="13330" max="13330" width="9.140625" style="49"/>
    <col min="13331" max="13331" width="15.5703125" style="49" bestFit="1" customWidth="1"/>
    <col min="13332" max="13568" width="9.140625" style="49"/>
    <col min="13569" max="13569" width="44.28515625" style="49" customWidth="1"/>
    <col min="13570" max="13570" width="18.140625" style="49" customWidth="1"/>
    <col min="13571" max="13571" width="20.7109375" style="49" customWidth="1"/>
    <col min="13572" max="13572" width="16.140625" style="49" customWidth="1"/>
    <col min="13573" max="13573" width="17.140625" style="49" customWidth="1"/>
    <col min="13574" max="13574" width="14.85546875" style="49" customWidth="1"/>
    <col min="13575" max="13575" width="20.7109375" style="49" customWidth="1"/>
    <col min="13576" max="13577" width="17.5703125" style="49" customWidth="1"/>
    <col min="13578" max="13578" width="15.85546875" style="49" bestFit="1" customWidth="1"/>
    <col min="13579" max="13579" width="18.140625" style="49" customWidth="1"/>
    <col min="13580" max="13580" width="17.5703125" style="49" customWidth="1"/>
    <col min="13581" max="13581" width="20.7109375" style="49" customWidth="1"/>
    <col min="13582" max="13583" width="9.140625" style="49"/>
    <col min="13584" max="13584" width="16.7109375" style="49" bestFit="1" customWidth="1"/>
    <col min="13585" max="13585" width="15.5703125" style="49" bestFit="1" customWidth="1"/>
    <col min="13586" max="13586" width="9.140625" style="49"/>
    <col min="13587" max="13587" width="15.5703125" style="49" bestFit="1" customWidth="1"/>
    <col min="13588" max="13824" width="9.140625" style="49"/>
    <col min="13825" max="13825" width="44.28515625" style="49" customWidth="1"/>
    <col min="13826" max="13826" width="18.140625" style="49" customWidth="1"/>
    <col min="13827" max="13827" width="20.7109375" style="49" customWidth="1"/>
    <col min="13828" max="13828" width="16.140625" style="49" customWidth="1"/>
    <col min="13829" max="13829" width="17.140625" style="49" customWidth="1"/>
    <col min="13830" max="13830" width="14.85546875" style="49" customWidth="1"/>
    <col min="13831" max="13831" width="20.7109375" style="49" customWidth="1"/>
    <col min="13832" max="13833" width="17.5703125" style="49" customWidth="1"/>
    <col min="13834" max="13834" width="15.85546875" style="49" bestFit="1" customWidth="1"/>
    <col min="13835" max="13835" width="18.140625" style="49" customWidth="1"/>
    <col min="13836" max="13836" width="17.5703125" style="49" customWidth="1"/>
    <col min="13837" max="13837" width="20.7109375" style="49" customWidth="1"/>
    <col min="13838" max="13839" width="9.140625" style="49"/>
    <col min="13840" max="13840" width="16.7109375" style="49" bestFit="1" customWidth="1"/>
    <col min="13841" max="13841" width="15.5703125" style="49" bestFit="1" customWidth="1"/>
    <col min="13842" max="13842" width="9.140625" style="49"/>
    <col min="13843" max="13843" width="15.5703125" style="49" bestFit="1" customWidth="1"/>
    <col min="13844" max="14080" width="9.140625" style="49"/>
    <col min="14081" max="14081" width="44.28515625" style="49" customWidth="1"/>
    <col min="14082" max="14082" width="18.140625" style="49" customWidth="1"/>
    <col min="14083" max="14083" width="20.7109375" style="49" customWidth="1"/>
    <col min="14084" max="14084" width="16.140625" style="49" customWidth="1"/>
    <col min="14085" max="14085" width="17.140625" style="49" customWidth="1"/>
    <col min="14086" max="14086" width="14.85546875" style="49" customWidth="1"/>
    <col min="14087" max="14087" width="20.7109375" style="49" customWidth="1"/>
    <col min="14088" max="14089" width="17.5703125" style="49" customWidth="1"/>
    <col min="14090" max="14090" width="15.85546875" style="49" bestFit="1" customWidth="1"/>
    <col min="14091" max="14091" width="18.140625" style="49" customWidth="1"/>
    <col min="14092" max="14092" width="17.5703125" style="49" customWidth="1"/>
    <col min="14093" max="14093" width="20.7109375" style="49" customWidth="1"/>
    <col min="14094" max="14095" width="9.140625" style="49"/>
    <col min="14096" max="14096" width="16.7109375" style="49" bestFit="1" customWidth="1"/>
    <col min="14097" max="14097" width="15.5703125" style="49" bestFit="1" customWidth="1"/>
    <col min="14098" max="14098" width="9.140625" style="49"/>
    <col min="14099" max="14099" width="15.5703125" style="49" bestFit="1" customWidth="1"/>
    <col min="14100" max="14336" width="9.140625" style="49"/>
    <col min="14337" max="14337" width="44.28515625" style="49" customWidth="1"/>
    <col min="14338" max="14338" width="18.140625" style="49" customWidth="1"/>
    <col min="14339" max="14339" width="20.7109375" style="49" customWidth="1"/>
    <col min="14340" max="14340" width="16.140625" style="49" customWidth="1"/>
    <col min="14341" max="14341" width="17.140625" style="49" customWidth="1"/>
    <col min="14342" max="14342" width="14.85546875" style="49" customWidth="1"/>
    <col min="14343" max="14343" width="20.7109375" style="49" customWidth="1"/>
    <col min="14344" max="14345" width="17.5703125" style="49" customWidth="1"/>
    <col min="14346" max="14346" width="15.85546875" style="49" bestFit="1" customWidth="1"/>
    <col min="14347" max="14347" width="18.140625" style="49" customWidth="1"/>
    <col min="14348" max="14348" width="17.5703125" style="49" customWidth="1"/>
    <col min="14349" max="14349" width="20.7109375" style="49" customWidth="1"/>
    <col min="14350" max="14351" width="9.140625" style="49"/>
    <col min="14352" max="14352" width="16.7109375" style="49" bestFit="1" customWidth="1"/>
    <col min="14353" max="14353" width="15.5703125" style="49" bestFit="1" customWidth="1"/>
    <col min="14354" max="14354" width="9.140625" style="49"/>
    <col min="14355" max="14355" width="15.5703125" style="49" bestFit="1" customWidth="1"/>
    <col min="14356" max="14592" width="9.140625" style="49"/>
    <col min="14593" max="14593" width="44.28515625" style="49" customWidth="1"/>
    <col min="14594" max="14594" width="18.140625" style="49" customWidth="1"/>
    <col min="14595" max="14595" width="20.7109375" style="49" customWidth="1"/>
    <col min="14596" max="14596" width="16.140625" style="49" customWidth="1"/>
    <col min="14597" max="14597" width="17.140625" style="49" customWidth="1"/>
    <col min="14598" max="14598" width="14.85546875" style="49" customWidth="1"/>
    <col min="14599" max="14599" width="20.7109375" style="49" customWidth="1"/>
    <col min="14600" max="14601" width="17.5703125" style="49" customWidth="1"/>
    <col min="14602" max="14602" width="15.85546875" style="49" bestFit="1" customWidth="1"/>
    <col min="14603" max="14603" width="18.140625" style="49" customWidth="1"/>
    <col min="14604" max="14604" width="17.5703125" style="49" customWidth="1"/>
    <col min="14605" max="14605" width="20.7109375" style="49" customWidth="1"/>
    <col min="14606" max="14607" width="9.140625" style="49"/>
    <col min="14608" max="14608" width="16.7109375" style="49" bestFit="1" customWidth="1"/>
    <col min="14609" max="14609" width="15.5703125" style="49" bestFit="1" customWidth="1"/>
    <col min="14610" max="14610" width="9.140625" style="49"/>
    <col min="14611" max="14611" width="15.5703125" style="49" bestFit="1" customWidth="1"/>
    <col min="14612" max="14848" width="9.140625" style="49"/>
    <col min="14849" max="14849" width="44.28515625" style="49" customWidth="1"/>
    <col min="14850" max="14850" width="18.140625" style="49" customWidth="1"/>
    <col min="14851" max="14851" width="20.7109375" style="49" customWidth="1"/>
    <col min="14852" max="14852" width="16.140625" style="49" customWidth="1"/>
    <col min="14853" max="14853" width="17.140625" style="49" customWidth="1"/>
    <col min="14854" max="14854" width="14.85546875" style="49" customWidth="1"/>
    <col min="14855" max="14855" width="20.7109375" style="49" customWidth="1"/>
    <col min="14856" max="14857" width="17.5703125" style="49" customWidth="1"/>
    <col min="14858" max="14858" width="15.85546875" style="49" bestFit="1" customWidth="1"/>
    <col min="14859" max="14859" width="18.140625" style="49" customWidth="1"/>
    <col min="14860" max="14860" width="17.5703125" style="49" customWidth="1"/>
    <col min="14861" max="14861" width="20.7109375" style="49" customWidth="1"/>
    <col min="14862" max="14863" width="9.140625" style="49"/>
    <col min="14864" max="14864" width="16.7109375" style="49" bestFit="1" customWidth="1"/>
    <col min="14865" max="14865" width="15.5703125" style="49" bestFit="1" customWidth="1"/>
    <col min="14866" max="14866" width="9.140625" style="49"/>
    <col min="14867" max="14867" width="15.5703125" style="49" bestFit="1" customWidth="1"/>
    <col min="14868" max="15104" width="9.140625" style="49"/>
    <col min="15105" max="15105" width="44.28515625" style="49" customWidth="1"/>
    <col min="15106" max="15106" width="18.140625" style="49" customWidth="1"/>
    <col min="15107" max="15107" width="20.7109375" style="49" customWidth="1"/>
    <col min="15108" max="15108" width="16.140625" style="49" customWidth="1"/>
    <col min="15109" max="15109" width="17.140625" style="49" customWidth="1"/>
    <col min="15110" max="15110" width="14.85546875" style="49" customWidth="1"/>
    <col min="15111" max="15111" width="20.7109375" style="49" customWidth="1"/>
    <col min="15112" max="15113" width="17.5703125" style="49" customWidth="1"/>
    <col min="15114" max="15114" width="15.85546875" style="49" bestFit="1" customWidth="1"/>
    <col min="15115" max="15115" width="18.140625" style="49" customWidth="1"/>
    <col min="15116" max="15116" width="17.5703125" style="49" customWidth="1"/>
    <col min="15117" max="15117" width="20.7109375" style="49" customWidth="1"/>
    <col min="15118" max="15119" width="9.140625" style="49"/>
    <col min="15120" max="15120" width="16.7109375" style="49" bestFit="1" customWidth="1"/>
    <col min="15121" max="15121" width="15.5703125" style="49" bestFit="1" customWidth="1"/>
    <col min="15122" max="15122" width="9.140625" style="49"/>
    <col min="15123" max="15123" width="15.5703125" style="49" bestFit="1" customWidth="1"/>
    <col min="15124" max="15360" width="9.140625" style="49"/>
    <col min="15361" max="15361" width="44.28515625" style="49" customWidth="1"/>
    <col min="15362" max="15362" width="18.140625" style="49" customWidth="1"/>
    <col min="15363" max="15363" width="20.7109375" style="49" customWidth="1"/>
    <col min="15364" max="15364" width="16.140625" style="49" customWidth="1"/>
    <col min="15365" max="15365" width="17.140625" style="49" customWidth="1"/>
    <col min="15366" max="15366" width="14.85546875" style="49" customWidth="1"/>
    <col min="15367" max="15367" width="20.7109375" style="49" customWidth="1"/>
    <col min="15368" max="15369" width="17.5703125" style="49" customWidth="1"/>
    <col min="15370" max="15370" width="15.85546875" style="49" bestFit="1" customWidth="1"/>
    <col min="15371" max="15371" width="18.140625" style="49" customWidth="1"/>
    <col min="15372" max="15372" width="17.5703125" style="49" customWidth="1"/>
    <col min="15373" max="15373" width="20.7109375" style="49" customWidth="1"/>
    <col min="15374" max="15375" width="9.140625" style="49"/>
    <col min="15376" max="15376" width="16.7109375" style="49" bestFit="1" customWidth="1"/>
    <col min="15377" max="15377" width="15.5703125" style="49" bestFit="1" customWidth="1"/>
    <col min="15378" max="15378" width="9.140625" style="49"/>
    <col min="15379" max="15379" width="15.5703125" style="49" bestFit="1" customWidth="1"/>
    <col min="15380" max="15616" width="9.140625" style="49"/>
    <col min="15617" max="15617" width="44.28515625" style="49" customWidth="1"/>
    <col min="15618" max="15618" width="18.140625" style="49" customWidth="1"/>
    <col min="15619" max="15619" width="20.7109375" style="49" customWidth="1"/>
    <col min="15620" max="15620" width="16.140625" style="49" customWidth="1"/>
    <col min="15621" max="15621" width="17.140625" style="49" customWidth="1"/>
    <col min="15622" max="15622" width="14.85546875" style="49" customWidth="1"/>
    <col min="15623" max="15623" width="20.7109375" style="49" customWidth="1"/>
    <col min="15624" max="15625" width="17.5703125" style="49" customWidth="1"/>
    <col min="15626" max="15626" width="15.85546875" style="49" bestFit="1" customWidth="1"/>
    <col min="15627" max="15627" width="18.140625" style="49" customWidth="1"/>
    <col min="15628" max="15628" width="17.5703125" style="49" customWidth="1"/>
    <col min="15629" max="15629" width="20.7109375" style="49" customWidth="1"/>
    <col min="15630" max="15631" width="9.140625" style="49"/>
    <col min="15632" max="15632" width="16.7109375" style="49" bestFit="1" customWidth="1"/>
    <col min="15633" max="15633" width="15.5703125" style="49" bestFit="1" customWidth="1"/>
    <col min="15634" max="15634" width="9.140625" style="49"/>
    <col min="15635" max="15635" width="15.5703125" style="49" bestFit="1" customWidth="1"/>
    <col min="15636" max="15872" width="9.140625" style="49"/>
    <col min="15873" max="15873" width="44.28515625" style="49" customWidth="1"/>
    <col min="15874" max="15874" width="18.140625" style="49" customWidth="1"/>
    <col min="15875" max="15875" width="20.7109375" style="49" customWidth="1"/>
    <col min="15876" max="15876" width="16.140625" style="49" customWidth="1"/>
    <col min="15877" max="15877" width="17.140625" style="49" customWidth="1"/>
    <col min="15878" max="15878" width="14.85546875" style="49" customWidth="1"/>
    <col min="15879" max="15879" width="20.7109375" style="49" customWidth="1"/>
    <col min="15880" max="15881" width="17.5703125" style="49" customWidth="1"/>
    <col min="15882" max="15882" width="15.85546875" style="49" bestFit="1" customWidth="1"/>
    <col min="15883" max="15883" width="18.140625" style="49" customWidth="1"/>
    <col min="15884" max="15884" width="17.5703125" style="49" customWidth="1"/>
    <col min="15885" max="15885" width="20.7109375" style="49" customWidth="1"/>
    <col min="15886" max="15887" width="9.140625" style="49"/>
    <col min="15888" max="15888" width="16.7109375" style="49" bestFit="1" customWidth="1"/>
    <col min="15889" max="15889" width="15.5703125" style="49" bestFit="1" customWidth="1"/>
    <col min="15890" max="15890" width="9.140625" style="49"/>
    <col min="15891" max="15891" width="15.5703125" style="49" bestFit="1" customWidth="1"/>
    <col min="15892" max="16128" width="9.140625" style="49"/>
    <col min="16129" max="16129" width="44.28515625" style="49" customWidth="1"/>
    <col min="16130" max="16130" width="18.140625" style="49" customWidth="1"/>
    <col min="16131" max="16131" width="20.7109375" style="49" customWidth="1"/>
    <col min="16132" max="16132" width="16.140625" style="49" customWidth="1"/>
    <col min="16133" max="16133" width="17.140625" style="49" customWidth="1"/>
    <col min="16134" max="16134" width="14.85546875" style="49" customWidth="1"/>
    <col min="16135" max="16135" width="20.7109375" style="49" customWidth="1"/>
    <col min="16136" max="16137" width="17.5703125" style="49" customWidth="1"/>
    <col min="16138" max="16138" width="15.85546875" style="49" bestFit="1" customWidth="1"/>
    <col min="16139" max="16139" width="18.140625" style="49" customWidth="1"/>
    <col min="16140" max="16140" width="17.5703125" style="49" customWidth="1"/>
    <col min="16141" max="16141" width="20.7109375" style="49" customWidth="1"/>
    <col min="16142" max="16143" width="9.140625" style="49"/>
    <col min="16144" max="16144" width="16.7109375" style="49" bestFit="1" customWidth="1"/>
    <col min="16145" max="16145" width="15.5703125" style="49" bestFit="1" customWidth="1"/>
    <col min="16146" max="16146" width="9.140625" style="49"/>
    <col min="16147" max="16147" width="15.5703125" style="49" bestFit="1" customWidth="1"/>
    <col min="16148" max="16384" width="9.140625" style="49"/>
  </cols>
  <sheetData>
    <row r="1" spans="1:17">
      <c r="A1" s="622" t="s">
        <v>49</v>
      </c>
      <c r="B1" s="622"/>
      <c r="C1" s="622"/>
      <c r="D1" s="622"/>
      <c r="E1" s="622"/>
      <c r="F1" s="622"/>
      <c r="G1" s="622"/>
      <c r="H1" s="29"/>
      <c r="I1" s="29"/>
      <c r="J1" s="29"/>
      <c r="K1" s="29"/>
      <c r="L1" s="29"/>
      <c r="M1" s="48" t="s">
        <v>50</v>
      </c>
    </row>
    <row r="2" spans="1:17">
      <c r="A2" s="623" t="s">
        <v>51</v>
      </c>
      <c r="B2" s="623" t="s">
        <v>52</v>
      </c>
      <c r="C2" s="623"/>
      <c r="D2" s="623"/>
      <c r="E2" s="623"/>
      <c r="F2" s="623"/>
      <c r="G2" s="623"/>
      <c r="H2" s="624" t="s">
        <v>53</v>
      </c>
      <c r="I2" s="625"/>
      <c r="J2" s="625"/>
      <c r="K2" s="625"/>
      <c r="L2" s="626"/>
      <c r="M2" s="50"/>
    </row>
    <row r="3" spans="1:17">
      <c r="A3" s="623"/>
      <c r="B3" s="51" t="s">
        <v>54</v>
      </c>
      <c r="C3" s="52" t="s">
        <v>55</v>
      </c>
      <c r="D3" s="52" t="s">
        <v>56</v>
      </c>
      <c r="E3" s="52" t="s">
        <v>57</v>
      </c>
      <c r="F3" s="627" t="s">
        <v>13</v>
      </c>
      <c r="G3" s="627" t="s">
        <v>7</v>
      </c>
      <c r="H3" s="627" t="s">
        <v>58</v>
      </c>
      <c r="I3" s="627" t="s">
        <v>17</v>
      </c>
      <c r="J3" s="52" t="s">
        <v>57</v>
      </c>
      <c r="K3" s="627" t="s">
        <v>59</v>
      </c>
      <c r="L3" s="627" t="s">
        <v>7</v>
      </c>
      <c r="M3" s="53" t="s">
        <v>60</v>
      </c>
    </row>
    <row r="4" spans="1:17">
      <c r="A4" s="623"/>
      <c r="B4" s="54" t="s">
        <v>61</v>
      </c>
      <c r="C4" s="55" t="s">
        <v>62</v>
      </c>
      <c r="D4" s="55" t="s">
        <v>63</v>
      </c>
      <c r="E4" s="55" t="s">
        <v>64</v>
      </c>
      <c r="F4" s="628"/>
      <c r="G4" s="628"/>
      <c r="H4" s="628"/>
      <c r="I4" s="628"/>
      <c r="J4" s="55" t="s">
        <v>65</v>
      </c>
      <c r="K4" s="628"/>
      <c r="L4" s="628"/>
      <c r="M4" s="56" t="s">
        <v>66</v>
      </c>
    </row>
    <row r="5" spans="1:17">
      <c r="A5" s="57" t="s">
        <v>67</v>
      </c>
      <c r="C5" s="58"/>
      <c r="E5" s="59"/>
      <c r="F5" s="432"/>
      <c r="G5" s="433"/>
      <c r="H5" s="432"/>
      <c r="I5" s="433"/>
      <c r="J5" s="433"/>
      <c r="K5" s="434"/>
      <c r="L5" s="60"/>
      <c r="M5" s="432"/>
      <c r="P5" s="118"/>
      <c r="Q5" s="175"/>
    </row>
    <row r="6" spans="1:17">
      <c r="A6" s="61" t="s">
        <v>68</v>
      </c>
      <c r="B6" s="62">
        <v>94406779.7582196</v>
      </c>
      <c r="C6" s="63">
        <v>35507867.133818835</v>
      </c>
      <c r="D6" s="62">
        <v>1542485.3056187169</v>
      </c>
      <c r="E6" s="64">
        <v>4998928.0267732991</v>
      </c>
      <c r="F6" s="63">
        <v>11716.314193505958</v>
      </c>
      <c r="G6" s="65">
        <f>SUM(B6:F6)</f>
        <v>136467776.53862396</v>
      </c>
      <c r="H6" s="63">
        <v>5965079.3997741435</v>
      </c>
      <c r="I6" s="65">
        <v>5396168.6087168707</v>
      </c>
      <c r="J6" s="65">
        <v>1159306.5961497889</v>
      </c>
      <c r="K6" s="66">
        <v>304179.19027330558</v>
      </c>
      <c r="L6" s="62">
        <f>SUM(H6:K6)</f>
        <v>12824733.794914108</v>
      </c>
      <c r="M6" s="63">
        <f>+G6+L6</f>
        <v>149292510.33353806</v>
      </c>
      <c r="P6" s="67"/>
    </row>
    <row r="7" spans="1:17">
      <c r="A7" s="61" t="s">
        <v>69</v>
      </c>
      <c r="B7" s="62">
        <v>3528251.1125079975</v>
      </c>
      <c r="C7" s="63">
        <v>5861309.4855224648</v>
      </c>
      <c r="D7" s="62">
        <v>63949.255019521683</v>
      </c>
      <c r="E7" s="64">
        <v>907004.9721906432</v>
      </c>
      <c r="F7" s="63">
        <v>0</v>
      </c>
      <c r="G7" s="65">
        <f>SUM(B7:F7)</f>
        <v>10360514.825240627</v>
      </c>
      <c r="H7" s="63">
        <v>826310.74181841989</v>
      </c>
      <c r="I7" s="65">
        <v>657336.78497325024</v>
      </c>
      <c r="J7" s="65">
        <v>226179.66292570642</v>
      </c>
      <c r="K7" s="66">
        <v>168003.39830046825</v>
      </c>
      <c r="L7" s="62">
        <f>SUM(H7:K7)</f>
        <v>1877830.5880178448</v>
      </c>
      <c r="M7" s="63">
        <f>+G7+L7</f>
        <v>12238345.413258472</v>
      </c>
      <c r="P7" s="67"/>
    </row>
    <row r="8" spans="1:17">
      <c r="A8" s="61" t="s">
        <v>70</v>
      </c>
      <c r="B8" s="62">
        <v>43413163.139098279</v>
      </c>
      <c r="C8" s="63">
        <v>52097304.736234151</v>
      </c>
      <c r="D8" s="62">
        <v>1196642.6185327414</v>
      </c>
      <c r="E8" s="64">
        <v>3330411.945446474</v>
      </c>
      <c r="F8" s="63">
        <v>32819.627398783668</v>
      </c>
      <c r="G8" s="65">
        <f>SUM(B8:F8)</f>
        <v>100070342.06671044</v>
      </c>
      <c r="H8" s="63">
        <v>4434578.5527424458</v>
      </c>
      <c r="I8" s="65">
        <v>3820426.1246960443</v>
      </c>
      <c r="J8" s="65">
        <v>712580.61602818267</v>
      </c>
      <c r="K8" s="66">
        <v>506137.62088790635</v>
      </c>
      <c r="L8" s="62">
        <f>SUM(H8:K8)</f>
        <v>9473722.9143545795</v>
      </c>
      <c r="M8" s="63">
        <f>+G8+L8</f>
        <v>109544064.98106502</v>
      </c>
      <c r="P8" s="67"/>
    </row>
    <row r="9" spans="1:17">
      <c r="A9" s="61" t="s">
        <v>71</v>
      </c>
      <c r="B9" s="62">
        <v>80805234.703533456</v>
      </c>
      <c r="C9" s="63">
        <v>27210935.675629858</v>
      </c>
      <c r="D9" s="62">
        <v>1713706.4516349181</v>
      </c>
      <c r="E9" s="64">
        <v>4776393.1142807128</v>
      </c>
      <c r="F9" s="63">
        <v>40723.487907567571</v>
      </c>
      <c r="G9" s="65">
        <f t="shared" ref="G9:G18" si="0">SUM(B9:F9)</f>
        <v>114546993.43298651</v>
      </c>
      <c r="H9" s="63">
        <v>7824176.7444636961</v>
      </c>
      <c r="I9" s="65">
        <v>5968130.8574516475</v>
      </c>
      <c r="J9" s="65">
        <v>1425077.8423447993</v>
      </c>
      <c r="K9" s="66">
        <v>210504.0735905194</v>
      </c>
      <c r="L9" s="62">
        <f t="shared" ref="L9:L18" si="1">SUM(H9:K9)</f>
        <v>15427889.517850664</v>
      </c>
      <c r="M9" s="63">
        <f t="shared" ref="M9:M18" si="2">+G9+L9</f>
        <v>129974882.95083718</v>
      </c>
      <c r="P9" s="67"/>
    </row>
    <row r="10" spans="1:17">
      <c r="A10" s="61" t="s">
        <v>72</v>
      </c>
      <c r="B10" s="62">
        <v>14936039.586601701</v>
      </c>
      <c r="C10" s="63">
        <v>25550726.286247749</v>
      </c>
      <c r="D10" s="62">
        <v>14384.674369363407</v>
      </c>
      <c r="E10" s="64">
        <v>4334377.754343519</v>
      </c>
      <c r="F10" s="63">
        <v>8025.5495807023835</v>
      </c>
      <c r="G10" s="65">
        <f t="shared" si="0"/>
        <v>44843553.851143032</v>
      </c>
      <c r="H10" s="63">
        <v>1989143.4092497549</v>
      </c>
      <c r="I10" s="65">
        <v>1783729.8934883922</v>
      </c>
      <c r="J10" s="65">
        <v>857480.11168364971</v>
      </c>
      <c r="K10" s="66">
        <v>186912.71547488752</v>
      </c>
      <c r="L10" s="62">
        <f t="shared" si="1"/>
        <v>4817266.1298966845</v>
      </c>
      <c r="M10" s="63">
        <f t="shared" si="2"/>
        <v>49660819.981039718</v>
      </c>
      <c r="P10" s="67"/>
    </row>
    <row r="11" spans="1:17">
      <c r="A11" s="61" t="s">
        <v>73</v>
      </c>
      <c r="B11" s="62">
        <v>8951321.8319434281</v>
      </c>
      <c r="C11" s="63">
        <v>10590596.033650329</v>
      </c>
      <c r="D11" s="62">
        <v>28635.765850463817</v>
      </c>
      <c r="E11" s="64">
        <v>762307.82779331296</v>
      </c>
      <c r="F11" s="63">
        <v>8535.1755083424123</v>
      </c>
      <c r="G11" s="65">
        <f t="shared" si="0"/>
        <v>20341396.634745874</v>
      </c>
      <c r="H11" s="63">
        <v>2306157.2667830568</v>
      </c>
      <c r="I11" s="65">
        <v>2086749.1532555544</v>
      </c>
      <c r="J11" s="65">
        <v>150571.56696275866</v>
      </c>
      <c r="K11" s="66">
        <v>216522.02066743348</v>
      </c>
      <c r="L11" s="62">
        <f t="shared" si="1"/>
        <v>4760000.0076688034</v>
      </c>
      <c r="M11" s="63">
        <f t="shared" si="2"/>
        <v>25101396.642414678</v>
      </c>
      <c r="P11" s="67"/>
    </row>
    <row r="12" spans="1:17">
      <c r="A12" s="61" t="s">
        <v>74</v>
      </c>
      <c r="B12" s="62">
        <v>17790350.908830512</v>
      </c>
      <c r="C12" s="63">
        <v>16361584.940344179</v>
      </c>
      <c r="D12" s="62">
        <v>395775.47333558992</v>
      </c>
      <c r="E12" s="64">
        <v>5710559.1401972855</v>
      </c>
      <c r="F12" s="63">
        <v>6147.9803736075419</v>
      </c>
      <c r="G12" s="65">
        <f t="shared" si="0"/>
        <v>40264418.44308117</v>
      </c>
      <c r="H12" s="63">
        <v>1750601.7283329647</v>
      </c>
      <c r="I12" s="65">
        <v>1214105.4586370783</v>
      </c>
      <c r="J12" s="65">
        <v>1343770.3981773269</v>
      </c>
      <c r="K12" s="66">
        <v>273991.27586271003</v>
      </c>
      <c r="L12" s="62">
        <f t="shared" si="1"/>
        <v>4582468.8610100793</v>
      </c>
      <c r="M12" s="63">
        <f t="shared" si="2"/>
        <v>44846887.304091252</v>
      </c>
      <c r="P12" s="67"/>
    </row>
    <row r="13" spans="1:17">
      <c r="A13" s="61" t="s">
        <v>75</v>
      </c>
      <c r="B13" s="62">
        <v>8095765.6697331714</v>
      </c>
      <c r="C13" s="63">
        <v>7550317.6719925944</v>
      </c>
      <c r="D13" s="62">
        <v>195898.59509041277</v>
      </c>
      <c r="E13" s="64">
        <v>2544360.2926669423</v>
      </c>
      <c r="F13" s="63">
        <v>7987.4335140921876</v>
      </c>
      <c r="G13" s="65">
        <f t="shared" si="0"/>
        <v>18394329.662997216</v>
      </c>
      <c r="H13" s="63">
        <v>1154048.9398549425</v>
      </c>
      <c r="I13" s="65">
        <v>1027004.1564826545</v>
      </c>
      <c r="J13" s="65">
        <v>653015.16773273726</v>
      </c>
      <c r="K13" s="66">
        <v>194615.26675688752</v>
      </c>
      <c r="L13" s="62">
        <f t="shared" si="1"/>
        <v>3028683.5308272215</v>
      </c>
      <c r="M13" s="63">
        <f t="shared" si="2"/>
        <v>21423013.193824437</v>
      </c>
      <c r="P13" s="67"/>
    </row>
    <row r="14" spans="1:17">
      <c r="A14" s="61" t="s">
        <v>76</v>
      </c>
      <c r="B14" s="62">
        <v>4759352.1321080131</v>
      </c>
      <c r="C14" s="63">
        <v>5388644.3572211349</v>
      </c>
      <c r="D14" s="62">
        <v>0</v>
      </c>
      <c r="E14" s="64">
        <v>2480915.1222721618</v>
      </c>
      <c r="F14" s="63">
        <v>0</v>
      </c>
      <c r="G14" s="65">
        <f t="shared" si="0"/>
        <v>12628911.61160131</v>
      </c>
      <c r="H14" s="63">
        <v>464004.64666258788</v>
      </c>
      <c r="I14" s="65">
        <v>415359.78306629544</v>
      </c>
      <c r="J14" s="65">
        <v>402227.24495719967</v>
      </c>
      <c r="K14" s="66">
        <v>122185.97243154721</v>
      </c>
      <c r="L14" s="62">
        <f t="shared" si="1"/>
        <v>1403777.6471176303</v>
      </c>
      <c r="M14" s="63">
        <f t="shared" si="2"/>
        <v>14032689.258718939</v>
      </c>
      <c r="P14" s="67"/>
    </row>
    <row r="15" spans="1:17">
      <c r="A15" s="61" t="s">
        <v>77</v>
      </c>
      <c r="B15" s="62">
        <v>21526345.118901905</v>
      </c>
      <c r="C15" s="63">
        <v>537548605.7746067</v>
      </c>
      <c r="D15" s="62">
        <v>639571.84727144113</v>
      </c>
      <c r="E15" s="64">
        <v>5261445.2771790549</v>
      </c>
      <c r="F15" s="63">
        <v>31097.063529236959</v>
      </c>
      <c r="G15" s="65">
        <f t="shared" si="0"/>
        <v>565007065.08148825</v>
      </c>
      <c r="H15" s="63">
        <v>1878840.9818068007</v>
      </c>
      <c r="I15" s="65">
        <v>1673190.0701211672</v>
      </c>
      <c r="J15" s="65">
        <v>1768964.5049825525</v>
      </c>
      <c r="K15" s="66">
        <v>394288.14008459845</v>
      </c>
      <c r="L15" s="62">
        <f t="shared" si="1"/>
        <v>5715283.6969951186</v>
      </c>
      <c r="M15" s="63">
        <f t="shared" si="2"/>
        <v>570722348.77848339</v>
      </c>
      <c r="P15" s="67"/>
    </row>
    <row r="16" spans="1:17">
      <c r="A16" s="61" t="s">
        <v>78</v>
      </c>
      <c r="B16" s="62">
        <v>5525835.4316583732</v>
      </c>
      <c r="C16" s="63">
        <v>15599517.118580684</v>
      </c>
      <c r="D16" s="62">
        <v>17196.309948388378</v>
      </c>
      <c r="E16" s="64">
        <v>4114271.4139760206</v>
      </c>
      <c r="F16" s="63">
        <v>0</v>
      </c>
      <c r="G16" s="65">
        <f t="shared" si="0"/>
        <v>25256820.274163466</v>
      </c>
      <c r="H16" s="63">
        <v>403269.25117054553</v>
      </c>
      <c r="I16" s="65">
        <v>313726.66939179628</v>
      </c>
      <c r="J16" s="65">
        <v>757389.46523625916</v>
      </c>
      <c r="K16" s="66">
        <v>149169.6249597373</v>
      </c>
      <c r="L16" s="62">
        <f t="shared" si="1"/>
        <v>1623555.0107583383</v>
      </c>
      <c r="M16" s="63">
        <f t="shared" si="2"/>
        <v>26880375.284921803</v>
      </c>
      <c r="P16" s="67"/>
    </row>
    <row r="17" spans="1:16">
      <c r="A17" s="61" t="s">
        <v>79</v>
      </c>
      <c r="B17" s="62">
        <v>19715682.912646271</v>
      </c>
      <c r="C17" s="63">
        <v>8823002.3224785924</v>
      </c>
      <c r="D17" s="62">
        <v>1399949.4790201457</v>
      </c>
      <c r="E17" s="64">
        <v>6833509.5715386737</v>
      </c>
      <c r="F17" s="63">
        <v>5533.8881893321613</v>
      </c>
      <c r="G17" s="65">
        <f t="shared" si="0"/>
        <v>36777678.173873015</v>
      </c>
      <c r="H17" s="63">
        <v>748988.26566775516</v>
      </c>
      <c r="I17" s="65">
        <v>676758.99225085962</v>
      </c>
      <c r="J17" s="65">
        <v>1592323.5314270968</v>
      </c>
      <c r="K17" s="66">
        <v>273952.2179962754</v>
      </c>
      <c r="L17" s="62">
        <f t="shared" si="1"/>
        <v>3292023.007341987</v>
      </c>
      <c r="M17" s="63">
        <f t="shared" si="2"/>
        <v>40069701.181215003</v>
      </c>
      <c r="P17" s="67"/>
    </row>
    <row r="18" spans="1:16">
      <c r="A18" s="61" t="s">
        <v>80</v>
      </c>
      <c r="B18" s="62">
        <v>53180856.986547537</v>
      </c>
      <c r="C18" s="63">
        <v>17045270.211766664</v>
      </c>
      <c r="D18" s="62">
        <v>2385308.3491038037</v>
      </c>
      <c r="E18" s="64">
        <v>16753693.101195108</v>
      </c>
      <c r="F18" s="63">
        <v>10840.632855790973</v>
      </c>
      <c r="G18" s="65">
        <f t="shared" si="0"/>
        <v>89375969.281468913</v>
      </c>
      <c r="H18" s="63">
        <v>2382613.2058326839</v>
      </c>
      <c r="I18" s="65">
        <v>2121833.2802060619</v>
      </c>
      <c r="J18" s="65">
        <v>5022008.2210350893</v>
      </c>
      <c r="K18" s="66">
        <v>327775.9282831162</v>
      </c>
      <c r="L18" s="62">
        <f t="shared" si="1"/>
        <v>9854230.6353569515</v>
      </c>
      <c r="M18" s="63">
        <f t="shared" si="2"/>
        <v>99230199.916825861</v>
      </c>
      <c r="P18" s="67"/>
    </row>
    <row r="19" spans="1:16">
      <c r="A19" s="61" t="s">
        <v>81</v>
      </c>
      <c r="B19" s="62">
        <v>20733044.885750972</v>
      </c>
      <c r="C19" s="63">
        <v>10243518.737713952</v>
      </c>
      <c r="D19" s="62">
        <v>310367.0510280786</v>
      </c>
      <c r="E19" s="64">
        <v>30698067.805448126</v>
      </c>
      <c r="F19" s="63">
        <v>0</v>
      </c>
      <c r="G19" s="65">
        <f>SUM(B19:F19)</f>
        <v>61984998.47994113</v>
      </c>
      <c r="H19" s="63">
        <v>1127390.6249832064</v>
      </c>
      <c r="I19" s="65">
        <v>995582.53685805027</v>
      </c>
      <c r="J19" s="65">
        <v>9118330.7820816264</v>
      </c>
      <c r="K19" s="66">
        <v>341823.27973932354</v>
      </c>
      <c r="L19" s="62">
        <f>SUM(H19:K19)</f>
        <v>11583127.223662207</v>
      </c>
      <c r="M19" s="63">
        <f>+G19+L19</f>
        <v>73568125.703603342</v>
      </c>
      <c r="P19" s="67"/>
    </row>
    <row r="20" spans="1:16">
      <c r="A20" s="61" t="s">
        <v>82</v>
      </c>
      <c r="B20" s="62">
        <v>261037.6665442732</v>
      </c>
      <c r="C20" s="63">
        <v>4023688.1863063551</v>
      </c>
      <c r="D20" s="62">
        <v>0</v>
      </c>
      <c r="E20" s="64">
        <v>104086.83090114073</v>
      </c>
      <c r="F20" s="63">
        <v>0</v>
      </c>
      <c r="G20" s="65">
        <f>SUM(B20:F20)</f>
        <v>4388812.6837517684</v>
      </c>
      <c r="H20" s="63">
        <v>108734.73208687227</v>
      </c>
      <c r="I20" s="65">
        <v>112061.62016912142</v>
      </c>
      <c r="J20" s="65">
        <v>24842.208037353616</v>
      </c>
      <c r="K20" s="66">
        <v>14462.759350957749</v>
      </c>
      <c r="L20" s="62">
        <f>SUM(H20:K20)</f>
        <v>260101.31964430507</v>
      </c>
      <c r="M20" s="63">
        <f>+G20+L20</f>
        <v>4648914.0033960734</v>
      </c>
      <c r="P20" s="67"/>
    </row>
    <row r="21" spans="1:16">
      <c r="A21" s="57" t="s">
        <v>83</v>
      </c>
      <c r="B21" s="68">
        <v>0</v>
      </c>
      <c r="C21" s="69">
        <v>0</v>
      </c>
      <c r="D21" s="68">
        <v>0</v>
      </c>
      <c r="E21" s="70">
        <v>0</v>
      </c>
      <c r="F21" s="69">
        <v>0</v>
      </c>
      <c r="G21" s="71"/>
      <c r="H21" s="69">
        <v>0</v>
      </c>
      <c r="I21" s="71">
        <v>0</v>
      </c>
      <c r="J21" s="71">
        <v>0</v>
      </c>
      <c r="K21" s="72">
        <v>0</v>
      </c>
      <c r="L21" s="68"/>
      <c r="M21" s="73"/>
      <c r="P21" s="67"/>
    </row>
    <row r="22" spans="1:16">
      <c r="A22" s="61" t="s">
        <v>84</v>
      </c>
      <c r="B22" s="62">
        <v>25247552.052379612</v>
      </c>
      <c r="C22" s="63">
        <v>17315671.584701989</v>
      </c>
      <c r="D22" s="62">
        <v>881291.78889680828</v>
      </c>
      <c r="E22" s="64">
        <v>9145391.7372112945</v>
      </c>
      <c r="F22" s="63">
        <v>8649.5237081729992</v>
      </c>
      <c r="G22" s="65">
        <f t="shared" ref="G22:G29" si="3">SUM(B22:F22)</f>
        <v>52598556.686897874</v>
      </c>
      <c r="H22" s="63">
        <v>752836.99924035859</v>
      </c>
      <c r="I22" s="65">
        <v>588662.29683258466</v>
      </c>
      <c r="J22" s="65">
        <v>2499241.1866042162</v>
      </c>
      <c r="K22" s="66">
        <v>246957.13009352415</v>
      </c>
      <c r="L22" s="62">
        <f t="shared" ref="L22:L29" si="4">SUM(H22:K22)</f>
        <v>4087697.6127706836</v>
      </c>
      <c r="M22" s="63">
        <f t="shared" ref="M22:M29" si="5">+G22+L22</f>
        <v>56686254.299668558</v>
      </c>
      <c r="P22" s="67"/>
    </row>
    <row r="23" spans="1:16">
      <c r="A23" s="61" t="s">
        <v>85</v>
      </c>
      <c r="B23" s="62">
        <v>9677459.9995304961</v>
      </c>
      <c r="C23" s="63">
        <v>3716402.3507274594</v>
      </c>
      <c r="D23" s="62">
        <v>0</v>
      </c>
      <c r="E23" s="64">
        <v>4140850.3582454282</v>
      </c>
      <c r="F23" s="63">
        <v>8399.6517159506038</v>
      </c>
      <c r="G23" s="65">
        <f t="shared" si="3"/>
        <v>17543112.360219333</v>
      </c>
      <c r="H23" s="63">
        <v>409654.44203520083</v>
      </c>
      <c r="I23" s="65">
        <v>313612.83563437796</v>
      </c>
      <c r="J23" s="65">
        <v>827883.82132022013</v>
      </c>
      <c r="K23" s="66">
        <v>51944.24815449545</v>
      </c>
      <c r="L23" s="62">
        <f t="shared" si="4"/>
        <v>1603095.3471442943</v>
      </c>
      <c r="M23" s="63">
        <f>+G23+L23</f>
        <v>19146207.707363628</v>
      </c>
      <c r="P23" s="67"/>
    </row>
    <row r="24" spans="1:16">
      <c r="A24" s="61" t="s">
        <v>86</v>
      </c>
      <c r="B24" s="62">
        <v>13070832.120551383</v>
      </c>
      <c r="C24" s="63">
        <v>19891013.466108121</v>
      </c>
      <c r="D24" s="62">
        <v>815878.80648461764</v>
      </c>
      <c r="E24" s="64">
        <v>5705597.9938507238</v>
      </c>
      <c r="F24" s="63">
        <v>51347.141524914579</v>
      </c>
      <c r="G24" s="65">
        <f t="shared" si="3"/>
        <v>39534669.528519757</v>
      </c>
      <c r="H24" s="63">
        <v>1068681.4206793569</v>
      </c>
      <c r="I24" s="65">
        <v>922556.096606854</v>
      </c>
      <c r="J24" s="65">
        <v>1252472.0525416241</v>
      </c>
      <c r="K24" s="130">
        <v>222478.29538438813</v>
      </c>
      <c r="L24" s="62">
        <f t="shared" si="4"/>
        <v>3466187.865212223</v>
      </c>
      <c r="M24" s="63">
        <f t="shared" si="5"/>
        <v>43000857.393731982</v>
      </c>
      <c r="P24" s="67"/>
    </row>
    <row r="25" spans="1:16">
      <c r="A25" s="61" t="s">
        <v>87</v>
      </c>
      <c r="B25" s="62">
        <v>6879126.4492200529</v>
      </c>
      <c r="C25" s="63">
        <v>3902805.3170427191</v>
      </c>
      <c r="D25" s="62">
        <v>845674.8960400467</v>
      </c>
      <c r="E25" s="64">
        <v>4515450.4620407382</v>
      </c>
      <c r="F25" s="63">
        <v>0</v>
      </c>
      <c r="G25" s="65">
        <f t="shared" si="3"/>
        <v>16143057.124343555</v>
      </c>
      <c r="H25" s="63">
        <v>162742.34908614389</v>
      </c>
      <c r="I25" s="65">
        <v>423061.80428136111</v>
      </c>
      <c r="J25" s="65">
        <v>780441.07350016397</v>
      </c>
      <c r="K25" s="66">
        <v>8023.2330071285805</v>
      </c>
      <c r="L25" s="62">
        <f t="shared" si="4"/>
        <v>1374268.4598747974</v>
      </c>
      <c r="M25" s="63">
        <f t="shared" si="5"/>
        <v>17517325.584218353</v>
      </c>
      <c r="P25" s="67"/>
    </row>
    <row r="26" spans="1:16">
      <c r="A26" s="61" t="s">
        <v>88</v>
      </c>
      <c r="B26" s="62">
        <v>6641564.8204072192</v>
      </c>
      <c r="C26" s="63">
        <v>18432207.101333193</v>
      </c>
      <c r="D26" s="62">
        <v>569652.85824111919</v>
      </c>
      <c r="E26" s="64">
        <v>5381777.1903122403</v>
      </c>
      <c r="F26" s="63">
        <v>0</v>
      </c>
      <c r="G26" s="65">
        <f>SUM(B26:F26)</f>
        <v>31025201.970293771</v>
      </c>
      <c r="H26" s="63">
        <v>665797.72932271368</v>
      </c>
      <c r="I26" s="65">
        <v>579597.0850994247</v>
      </c>
      <c r="J26" s="65">
        <v>1315633.1718966349</v>
      </c>
      <c r="K26" s="66">
        <v>124507.34699909088</v>
      </c>
      <c r="L26" s="62">
        <f>SUM(H26:K26)</f>
        <v>2685535.3333178647</v>
      </c>
      <c r="M26" s="63">
        <f>+G26+L26</f>
        <v>33710737.303611636</v>
      </c>
      <c r="P26" s="67"/>
    </row>
    <row r="27" spans="1:16">
      <c r="A27" s="61" t="s">
        <v>89</v>
      </c>
      <c r="B27" s="62">
        <v>5522133.4196424177</v>
      </c>
      <c r="C27" s="63">
        <v>10632384.501205353</v>
      </c>
      <c r="D27" s="62">
        <v>8443.5043591386457</v>
      </c>
      <c r="E27" s="64">
        <v>4220189.8433028646</v>
      </c>
      <c r="F27" s="63">
        <v>0</v>
      </c>
      <c r="G27" s="65">
        <f t="shared" si="3"/>
        <v>20383151.268509775</v>
      </c>
      <c r="H27" s="63">
        <v>328443.18900781812</v>
      </c>
      <c r="I27" s="65">
        <v>382377.49428801681</v>
      </c>
      <c r="J27" s="65">
        <v>1005125.1008312672</v>
      </c>
      <c r="K27" s="66">
        <v>1672.6950936671253</v>
      </c>
      <c r="L27" s="62">
        <f t="shared" si="4"/>
        <v>1717618.4792207694</v>
      </c>
      <c r="M27" s="63">
        <f t="shared" si="5"/>
        <v>22100769.747730546</v>
      </c>
      <c r="P27" s="67"/>
    </row>
    <row r="28" spans="1:16">
      <c r="A28" s="61" t="s">
        <v>90</v>
      </c>
      <c r="B28" s="62">
        <v>2549346.5093159638</v>
      </c>
      <c r="C28" s="63">
        <v>3152780.872977165</v>
      </c>
      <c r="D28" s="62">
        <v>9169.6126225214157</v>
      </c>
      <c r="E28" s="64">
        <v>417465.74779659638</v>
      </c>
      <c r="F28" s="63">
        <v>0</v>
      </c>
      <c r="G28" s="65">
        <f t="shared" si="3"/>
        <v>6128762.7427122472</v>
      </c>
      <c r="H28" s="63">
        <v>475709.57903790823</v>
      </c>
      <c r="I28" s="65">
        <v>417648.96741877357</v>
      </c>
      <c r="J28" s="65">
        <v>74322.690032226354</v>
      </c>
      <c r="K28" s="66">
        <v>0</v>
      </c>
      <c r="L28" s="62">
        <f t="shared" si="4"/>
        <v>967681.23648890818</v>
      </c>
      <c r="M28" s="63">
        <f t="shared" si="5"/>
        <v>7096443.9792011557</v>
      </c>
      <c r="P28" s="67"/>
    </row>
    <row r="29" spans="1:16">
      <c r="A29" s="61" t="s">
        <v>91</v>
      </c>
      <c r="B29" s="62">
        <v>2833321.1505856686</v>
      </c>
      <c r="C29" s="63">
        <v>3418647.8493055422</v>
      </c>
      <c r="D29" s="62">
        <v>490286.00627421326</v>
      </c>
      <c r="E29" s="64">
        <v>4108347.1503784764</v>
      </c>
      <c r="F29" s="63">
        <v>0</v>
      </c>
      <c r="G29" s="65">
        <f t="shared" si="3"/>
        <v>10850602.156543899</v>
      </c>
      <c r="H29" s="63">
        <v>742174.0851656493</v>
      </c>
      <c r="I29" s="65">
        <v>625860.70861341211</v>
      </c>
      <c r="J29" s="65">
        <v>910013.58301303803</v>
      </c>
      <c r="K29" s="66">
        <v>4515.7906758147428</v>
      </c>
      <c r="L29" s="62">
        <f t="shared" si="4"/>
        <v>2282564.1674679141</v>
      </c>
      <c r="M29" s="63">
        <f t="shared" si="5"/>
        <v>13133166.324011814</v>
      </c>
      <c r="P29" s="67"/>
    </row>
    <row r="30" spans="1:16">
      <c r="A30" s="435" t="s">
        <v>92</v>
      </c>
      <c r="B30" s="62">
        <v>3296121.8222366315</v>
      </c>
      <c r="C30" s="63">
        <v>4617837.031120589</v>
      </c>
      <c r="D30" s="62">
        <v>494665.25125795009</v>
      </c>
      <c r="E30" s="64">
        <v>1398508.4069064944</v>
      </c>
      <c r="F30" s="63">
        <v>0</v>
      </c>
      <c r="G30" s="65">
        <f>SUM(B30:F30)</f>
        <v>9807132.5115216654</v>
      </c>
      <c r="H30" s="63">
        <v>683939.63427538122</v>
      </c>
      <c r="I30" s="65">
        <v>600348.49955729116</v>
      </c>
      <c r="J30" s="65">
        <v>223573.32683291988</v>
      </c>
      <c r="K30" s="66">
        <v>805.49747780729012</v>
      </c>
      <c r="L30" s="62">
        <f>SUM(H30:K30)</f>
        <v>1508666.9581433996</v>
      </c>
      <c r="M30" s="63">
        <f>+G30+L30</f>
        <v>11315799.469665065</v>
      </c>
      <c r="P30" s="67"/>
    </row>
    <row r="31" spans="1:16">
      <c r="A31" s="435" t="s">
        <v>93</v>
      </c>
      <c r="B31" s="62">
        <v>2819631.9615050787</v>
      </c>
      <c r="C31" s="63">
        <v>8477470.6350229681</v>
      </c>
      <c r="D31" s="62">
        <v>0</v>
      </c>
      <c r="E31" s="64">
        <v>1162190.5924909727</v>
      </c>
      <c r="F31" s="63">
        <v>0</v>
      </c>
      <c r="G31" s="65">
        <f>SUM(B31:F31)</f>
        <v>12459293.189019019</v>
      </c>
      <c r="H31" s="63">
        <v>39592.53091959493</v>
      </c>
      <c r="I31" s="65">
        <v>364768.39190305589</v>
      </c>
      <c r="J31" s="65">
        <v>149531.91492726258</v>
      </c>
      <c r="K31" s="66">
        <v>160552.82845441051</v>
      </c>
      <c r="L31" s="62">
        <f>SUM(H31:K31)</f>
        <v>714445.66620432388</v>
      </c>
      <c r="M31" s="63">
        <f>+G31+L31</f>
        <v>13173738.855223343</v>
      </c>
      <c r="P31" s="67"/>
    </row>
    <row r="32" spans="1:16" ht="21.75" thickBot="1">
      <c r="A32" s="436"/>
      <c r="B32" s="74"/>
      <c r="C32" s="75"/>
      <c r="D32" s="74"/>
      <c r="E32" s="76"/>
      <c r="F32" s="69"/>
      <c r="G32" s="71"/>
      <c r="H32" s="69"/>
      <c r="I32" s="71"/>
      <c r="J32" s="71"/>
      <c r="K32" s="72"/>
      <c r="L32" s="68"/>
      <c r="M32" s="63"/>
      <c r="P32" s="67"/>
    </row>
    <row r="33" spans="1:13" ht="21.75" thickBot="1">
      <c r="A33" s="437" t="s">
        <v>7</v>
      </c>
      <c r="B33" s="438">
        <f>SUM(B6:B32)</f>
        <v>476166152.15000004</v>
      </c>
      <c r="C33" s="439">
        <f t="shared" ref="C33:M33" si="6">SUM(C6:C32)</f>
        <v>872960109.38165927</v>
      </c>
      <c r="D33" s="439">
        <f>SUM(D6:D32)</f>
        <v>14018933.900000002</v>
      </c>
      <c r="E33" s="440">
        <f t="shared" si="6"/>
        <v>133806101.67873831</v>
      </c>
      <c r="F33" s="440">
        <f t="shared" si="6"/>
        <v>231823.46999999997</v>
      </c>
      <c r="G33" s="440">
        <f t="shared" si="6"/>
        <v>1497183120.5803976</v>
      </c>
      <c r="H33" s="440">
        <f>SUM(H6:H32)</f>
        <v>38693510.450000003</v>
      </c>
      <c r="I33" s="440">
        <f t="shared" si="6"/>
        <v>33480658.169999994</v>
      </c>
      <c r="J33" s="440">
        <f t="shared" si="6"/>
        <v>34252305.8412617</v>
      </c>
      <c r="K33" s="440">
        <f t="shared" si="6"/>
        <v>4505980.5500000007</v>
      </c>
      <c r="L33" s="440">
        <f t="shared" si="6"/>
        <v>110932455.01126166</v>
      </c>
      <c r="M33" s="77">
        <f t="shared" si="6"/>
        <v>1608115575.5916593</v>
      </c>
    </row>
    <row r="34" spans="1:13" ht="21.75" thickTop="1">
      <c r="E34" s="118"/>
      <c r="F34" s="118"/>
      <c r="G34" s="118"/>
      <c r="H34" s="118"/>
      <c r="I34" s="118"/>
      <c r="J34" s="118"/>
      <c r="K34" s="118"/>
      <c r="L34" s="118"/>
    </row>
    <row r="35" spans="1:13">
      <c r="C35" s="118"/>
      <c r="K35" s="67"/>
    </row>
    <row r="36" spans="1:13">
      <c r="K36" s="67"/>
    </row>
    <row r="37" spans="1:13">
      <c r="D37" s="118"/>
      <c r="F37" s="67"/>
      <c r="G37" s="118"/>
      <c r="K37" s="67"/>
    </row>
    <row r="38" spans="1:13">
      <c r="E38" s="175"/>
      <c r="F38" s="67"/>
    </row>
  </sheetData>
  <mergeCells count="10">
    <mergeCell ref="A1:G1"/>
    <mergeCell ref="A2:A4"/>
    <mergeCell ref="B2:G2"/>
    <mergeCell ref="H2:L2"/>
    <mergeCell ref="F3:F4"/>
    <mergeCell ref="G3:G4"/>
    <mergeCell ref="H3:H4"/>
    <mergeCell ref="I3:I4"/>
    <mergeCell ref="K3:K4"/>
    <mergeCell ref="L3:L4"/>
  </mergeCells>
  <pageMargins left="0.70866141732283461" right="0.70866141732283461" top="1.1417322834645669" bottom="0.74803149606299213" header="0.31496062992125984" footer="0.31496062992125984"/>
  <pageSetup paperSize="9" scale="5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DFFC-9BE5-4CEE-8C36-B344A02D231F}">
  <sheetPr>
    <pageSetUpPr fitToPage="1"/>
  </sheetPr>
  <dimension ref="A2:J107"/>
  <sheetViews>
    <sheetView topLeftCell="A87" workbookViewId="0">
      <selection activeCell="A2" sqref="A2:I98"/>
    </sheetView>
  </sheetViews>
  <sheetFormatPr defaultRowHeight="21"/>
  <cols>
    <col min="1" max="1" width="54.7109375" style="49" customWidth="1"/>
    <col min="2" max="2" width="17.85546875" style="49" customWidth="1"/>
    <col min="3" max="3" width="19.85546875" style="49" customWidth="1"/>
    <col min="4" max="4" width="16.28515625" style="49" customWidth="1"/>
    <col min="5" max="5" width="16.42578125" style="49" bestFit="1" customWidth="1"/>
    <col min="6" max="6" width="18.7109375" style="49" bestFit="1" customWidth="1"/>
    <col min="7" max="7" width="8.7109375" style="140" bestFit="1" customWidth="1"/>
    <col min="8" max="8" width="22.7109375" style="49" bestFit="1" customWidth="1"/>
    <col min="9" max="9" width="13.5703125" style="49" bestFit="1" customWidth="1"/>
    <col min="10" max="10" width="15" style="49" customWidth="1"/>
    <col min="11" max="256" width="9.140625" style="49"/>
    <col min="257" max="257" width="54.7109375" style="49" customWidth="1"/>
    <col min="258" max="258" width="17.85546875" style="49" customWidth="1"/>
    <col min="259" max="259" width="19.85546875" style="49" customWidth="1"/>
    <col min="260" max="260" width="16.28515625" style="49" customWidth="1"/>
    <col min="261" max="261" width="16.42578125" style="49" bestFit="1" customWidth="1"/>
    <col min="262" max="262" width="18.7109375" style="49" bestFit="1" customWidth="1"/>
    <col min="263" max="263" width="8.7109375" style="49" bestFit="1" customWidth="1"/>
    <col min="264" max="264" width="22.7109375" style="49" bestFit="1" customWidth="1"/>
    <col min="265" max="265" width="13.5703125" style="49" bestFit="1" customWidth="1"/>
    <col min="266" max="266" width="15" style="49" customWidth="1"/>
    <col min="267" max="512" width="9.140625" style="49"/>
    <col min="513" max="513" width="54.7109375" style="49" customWidth="1"/>
    <col min="514" max="514" width="17.85546875" style="49" customWidth="1"/>
    <col min="515" max="515" width="19.85546875" style="49" customWidth="1"/>
    <col min="516" max="516" width="16.28515625" style="49" customWidth="1"/>
    <col min="517" max="517" width="16.42578125" style="49" bestFit="1" customWidth="1"/>
    <col min="518" max="518" width="18.7109375" style="49" bestFit="1" customWidth="1"/>
    <col min="519" max="519" width="8.7109375" style="49" bestFit="1" customWidth="1"/>
    <col min="520" max="520" width="22.7109375" style="49" bestFit="1" customWidth="1"/>
    <col min="521" max="521" width="13.5703125" style="49" bestFit="1" customWidth="1"/>
    <col min="522" max="522" width="15" style="49" customWidth="1"/>
    <col min="523" max="768" width="9.140625" style="49"/>
    <col min="769" max="769" width="54.7109375" style="49" customWidth="1"/>
    <col min="770" max="770" width="17.85546875" style="49" customWidth="1"/>
    <col min="771" max="771" width="19.85546875" style="49" customWidth="1"/>
    <col min="772" max="772" width="16.28515625" style="49" customWidth="1"/>
    <col min="773" max="773" width="16.42578125" style="49" bestFit="1" customWidth="1"/>
    <col min="774" max="774" width="18.7109375" style="49" bestFit="1" customWidth="1"/>
    <col min="775" max="775" width="8.7109375" style="49" bestFit="1" customWidth="1"/>
    <col min="776" max="776" width="22.7109375" style="49" bestFit="1" customWidth="1"/>
    <col min="777" max="777" width="13.5703125" style="49" bestFit="1" customWidth="1"/>
    <col min="778" max="778" width="15" style="49" customWidth="1"/>
    <col min="779" max="1024" width="9.140625" style="49"/>
    <col min="1025" max="1025" width="54.7109375" style="49" customWidth="1"/>
    <col min="1026" max="1026" width="17.85546875" style="49" customWidth="1"/>
    <col min="1027" max="1027" width="19.85546875" style="49" customWidth="1"/>
    <col min="1028" max="1028" width="16.28515625" style="49" customWidth="1"/>
    <col min="1029" max="1029" width="16.42578125" style="49" bestFit="1" customWidth="1"/>
    <col min="1030" max="1030" width="18.7109375" style="49" bestFit="1" customWidth="1"/>
    <col min="1031" max="1031" width="8.7109375" style="49" bestFit="1" customWidth="1"/>
    <col min="1032" max="1032" width="22.7109375" style="49" bestFit="1" customWidth="1"/>
    <col min="1033" max="1033" width="13.5703125" style="49" bestFit="1" customWidth="1"/>
    <col min="1034" max="1034" width="15" style="49" customWidth="1"/>
    <col min="1035" max="1280" width="9.140625" style="49"/>
    <col min="1281" max="1281" width="54.7109375" style="49" customWidth="1"/>
    <col min="1282" max="1282" width="17.85546875" style="49" customWidth="1"/>
    <col min="1283" max="1283" width="19.85546875" style="49" customWidth="1"/>
    <col min="1284" max="1284" width="16.28515625" style="49" customWidth="1"/>
    <col min="1285" max="1285" width="16.42578125" style="49" bestFit="1" customWidth="1"/>
    <col min="1286" max="1286" width="18.7109375" style="49" bestFit="1" customWidth="1"/>
    <col min="1287" max="1287" width="8.7109375" style="49" bestFit="1" customWidth="1"/>
    <col min="1288" max="1288" width="22.7109375" style="49" bestFit="1" customWidth="1"/>
    <col min="1289" max="1289" width="13.5703125" style="49" bestFit="1" customWidth="1"/>
    <col min="1290" max="1290" width="15" style="49" customWidth="1"/>
    <col min="1291" max="1536" width="9.140625" style="49"/>
    <col min="1537" max="1537" width="54.7109375" style="49" customWidth="1"/>
    <col min="1538" max="1538" width="17.85546875" style="49" customWidth="1"/>
    <col min="1539" max="1539" width="19.85546875" style="49" customWidth="1"/>
    <col min="1540" max="1540" width="16.28515625" style="49" customWidth="1"/>
    <col min="1541" max="1541" width="16.42578125" style="49" bestFit="1" customWidth="1"/>
    <col min="1542" max="1542" width="18.7109375" style="49" bestFit="1" customWidth="1"/>
    <col min="1543" max="1543" width="8.7109375" style="49" bestFit="1" customWidth="1"/>
    <col min="1544" max="1544" width="22.7109375" style="49" bestFit="1" customWidth="1"/>
    <col min="1545" max="1545" width="13.5703125" style="49" bestFit="1" customWidth="1"/>
    <col min="1546" max="1546" width="15" style="49" customWidth="1"/>
    <col min="1547" max="1792" width="9.140625" style="49"/>
    <col min="1793" max="1793" width="54.7109375" style="49" customWidth="1"/>
    <col min="1794" max="1794" width="17.85546875" style="49" customWidth="1"/>
    <col min="1795" max="1795" width="19.85546875" style="49" customWidth="1"/>
    <col min="1796" max="1796" width="16.28515625" style="49" customWidth="1"/>
    <col min="1797" max="1797" width="16.42578125" style="49" bestFit="1" customWidth="1"/>
    <col min="1798" max="1798" width="18.7109375" style="49" bestFit="1" customWidth="1"/>
    <col min="1799" max="1799" width="8.7109375" style="49" bestFit="1" customWidth="1"/>
    <col min="1800" max="1800" width="22.7109375" style="49" bestFit="1" customWidth="1"/>
    <col min="1801" max="1801" width="13.5703125" style="49" bestFit="1" customWidth="1"/>
    <col min="1802" max="1802" width="15" style="49" customWidth="1"/>
    <col min="1803" max="2048" width="9.140625" style="49"/>
    <col min="2049" max="2049" width="54.7109375" style="49" customWidth="1"/>
    <col min="2050" max="2050" width="17.85546875" style="49" customWidth="1"/>
    <col min="2051" max="2051" width="19.85546875" style="49" customWidth="1"/>
    <col min="2052" max="2052" width="16.28515625" style="49" customWidth="1"/>
    <col min="2053" max="2053" width="16.42578125" style="49" bestFit="1" customWidth="1"/>
    <col min="2054" max="2054" width="18.7109375" style="49" bestFit="1" customWidth="1"/>
    <col min="2055" max="2055" width="8.7109375" style="49" bestFit="1" customWidth="1"/>
    <col min="2056" max="2056" width="22.7109375" style="49" bestFit="1" customWidth="1"/>
    <col min="2057" max="2057" width="13.5703125" style="49" bestFit="1" customWidth="1"/>
    <col min="2058" max="2058" width="15" style="49" customWidth="1"/>
    <col min="2059" max="2304" width="9.140625" style="49"/>
    <col min="2305" max="2305" width="54.7109375" style="49" customWidth="1"/>
    <col min="2306" max="2306" width="17.85546875" style="49" customWidth="1"/>
    <col min="2307" max="2307" width="19.85546875" style="49" customWidth="1"/>
    <col min="2308" max="2308" width="16.28515625" style="49" customWidth="1"/>
    <col min="2309" max="2309" width="16.42578125" style="49" bestFit="1" customWidth="1"/>
    <col min="2310" max="2310" width="18.7109375" style="49" bestFit="1" customWidth="1"/>
    <col min="2311" max="2311" width="8.7109375" style="49" bestFit="1" customWidth="1"/>
    <col min="2312" max="2312" width="22.7109375" style="49" bestFit="1" customWidth="1"/>
    <col min="2313" max="2313" width="13.5703125" style="49" bestFit="1" customWidth="1"/>
    <col min="2314" max="2314" width="15" style="49" customWidth="1"/>
    <col min="2315" max="2560" width="9.140625" style="49"/>
    <col min="2561" max="2561" width="54.7109375" style="49" customWidth="1"/>
    <col min="2562" max="2562" width="17.85546875" style="49" customWidth="1"/>
    <col min="2563" max="2563" width="19.85546875" style="49" customWidth="1"/>
    <col min="2564" max="2564" width="16.28515625" style="49" customWidth="1"/>
    <col min="2565" max="2565" width="16.42578125" style="49" bestFit="1" customWidth="1"/>
    <col min="2566" max="2566" width="18.7109375" style="49" bestFit="1" customWidth="1"/>
    <col min="2567" max="2567" width="8.7109375" style="49" bestFit="1" customWidth="1"/>
    <col min="2568" max="2568" width="22.7109375" style="49" bestFit="1" customWidth="1"/>
    <col min="2569" max="2569" width="13.5703125" style="49" bestFit="1" customWidth="1"/>
    <col min="2570" max="2570" width="15" style="49" customWidth="1"/>
    <col min="2571" max="2816" width="9.140625" style="49"/>
    <col min="2817" max="2817" width="54.7109375" style="49" customWidth="1"/>
    <col min="2818" max="2818" width="17.85546875" style="49" customWidth="1"/>
    <col min="2819" max="2819" width="19.85546875" style="49" customWidth="1"/>
    <col min="2820" max="2820" width="16.28515625" style="49" customWidth="1"/>
    <col min="2821" max="2821" width="16.42578125" style="49" bestFit="1" customWidth="1"/>
    <col min="2822" max="2822" width="18.7109375" style="49" bestFit="1" customWidth="1"/>
    <col min="2823" max="2823" width="8.7109375" style="49" bestFit="1" customWidth="1"/>
    <col min="2824" max="2824" width="22.7109375" style="49" bestFit="1" customWidth="1"/>
    <col min="2825" max="2825" width="13.5703125" style="49" bestFit="1" customWidth="1"/>
    <col min="2826" max="2826" width="15" style="49" customWidth="1"/>
    <col min="2827" max="3072" width="9.140625" style="49"/>
    <col min="3073" max="3073" width="54.7109375" style="49" customWidth="1"/>
    <col min="3074" max="3074" width="17.85546875" style="49" customWidth="1"/>
    <col min="3075" max="3075" width="19.85546875" style="49" customWidth="1"/>
    <col min="3076" max="3076" width="16.28515625" style="49" customWidth="1"/>
    <col min="3077" max="3077" width="16.42578125" style="49" bestFit="1" customWidth="1"/>
    <col min="3078" max="3078" width="18.7109375" style="49" bestFit="1" customWidth="1"/>
    <col min="3079" max="3079" width="8.7109375" style="49" bestFit="1" customWidth="1"/>
    <col min="3080" max="3080" width="22.7109375" style="49" bestFit="1" customWidth="1"/>
    <col min="3081" max="3081" width="13.5703125" style="49" bestFit="1" customWidth="1"/>
    <col min="3082" max="3082" width="15" style="49" customWidth="1"/>
    <col min="3083" max="3328" width="9.140625" style="49"/>
    <col min="3329" max="3329" width="54.7109375" style="49" customWidth="1"/>
    <col min="3330" max="3330" width="17.85546875" style="49" customWidth="1"/>
    <col min="3331" max="3331" width="19.85546875" style="49" customWidth="1"/>
    <col min="3332" max="3332" width="16.28515625" style="49" customWidth="1"/>
    <col min="3333" max="3333" width="16.42578125" style="49" bestFit="1" customWidth="1"/>
    <col min="3334" max="3334" width="18.7109375" style="49" bestFit="1" customWidth="1"/>
    <col min="3335" max="3335" width="8.7109375" style="49" bestFit="1" customWidth="1"/>
    <col min="3336" max="3336" width="22.7109375" style="49" bestFit="1" customWidth="1"/>
    <col min="3337" max="3337" width="13.5703125" style="49" bestFit="1" customWidth="1"/>
    <col min="3338" max="3338" width="15" style="49" customWidth="1"/>
    <col min="3339" max="3584" width="9.140625" style="49"/>
    <col min="3585" max="3585" width="54.7109375" style="49" customWidth="1"/>
    <col min="3586" max="3586" width="17.85546875" style="49" customWidth="1"/>
    <col min="3587" max="3587" width="19.85546875" style="49" customWidth="1"/>
    <col min="3588" max="3588" width="16.28515625" style="49" customWidth="1"/>
    <col min="3589" max="3589" width="16.42578125" style="49" bestFit="1" customWidth="1"/>
    <col min="3590" max="3590" width="18.7109375" style="49" bestFit="1" customWidth="1"/>
    <col min="3591" max="3591" width="8.7109375" style="49" bestFit="1" customWidth="1"/>
    <col min="3592" max="3592" width="22.7109375" style="49" bestFit="1" customWidth="1"/>
    <col min="3593" max="3593" width="13.5703125" style="49" bestFit="1" customWidth="1"/>
    <col min="3594" max="3594" width="15" style="49" customWidth="1"/>
    <col min="3595" max="3840" width="9.140625" style="49"/>
    <col min="3841" max="3841" width="54.7109375" style="49" customWidth="1"/>
    <col min="3842" max="3842" width="17.85546875" style="49" customWidth="1"/>
    <col min="3843" max="3843" width="19.85546875" style="49" customWidth="1"/>
    <col min="3844" max="3844" width="16.28515625" style="49" customWidth="1"/>
    <col min="3845" max="3845" width="16.42578125" style="49" bestFit="1" customWidth="1"/>
    <col min="3846" max="3846" width="18.7109375" style="49" bestFit="1" customWidth="1"/>
    <col min="3847" max="3847" width="8.7109375" style="49" bestFit="1" customWidth="1"/>
    <col min="3848" max="3848" width="22.7109375" style="49" bestFit="1" customWidth="1"/>
    <col min="3849" max="3849" width="13.5703125" style="49" bestFit="1" customWidth="1"/>
    <col min="3850" max="3850" width="15" style="49" customWidth="1"/>
    <col min="3851" max="4096" width="9.140625" style="49"/>
    <col min="4097" max="4097" width="54.7109375" style="49" customWidth="1"/>
    <col min="4098" max="4098" width="17.85546875" style="49" customWidth="1"/>
    <col min="4099" max="4099" width="19.85546875" style="49" customWidth="1"/>
    <col min="4100" max="4100" width="16.28515625" style="49" customWidth="1"/>
    <col min="4101" max="4101" width="16.42578125" style="49" bestFit="1" customWidth="1"/>
    <col min="4102" max="4102" width="18.7109375" style="49" bestFit="1" customWidth="1"/>
    <col min="4103" max="4103" width="8.7109375" style="49" bestFit="1" customWidth="1"/>
    <col min="4104" max="4104" width="22.7109375" style="49" bestFit="1" customWidth="1"/>
    <col min="4105" max="4105" width="13.5703125" style="49" bestFit="1" customWidth="1"/>
    <col min="4106" max="4106" width="15" style="49" customWidth="1"/>
    <col min="4107" max="4352" width="9.140625" style="49"/>
    <col min="4353" max="4353" width="54.7109375" style="49" customWidth="1"/>
    <col min="4354" max="4354" width="17.85546875" style="49" customWidth="1"/>
    <col min="4355" max="4355" width="19.85546875" style="49" customWidth="1"/>
    <col min="4356" max="4356" width="16.28515625" style="49" customWidth="1"/>
    <col min="4357" max="4357" width="16.42578125" style="49" bestFit="1" customWidth="1"/>
    <col min="4358" max="4358" width="18.7109375" style="49" bestFit="1" customWidth="1"/>
    <col min="4359" max="4359" width="8.7109375" style="49" bestFit="1" customWidth="1"/>
    <col min="4360" max="4360" width="22.7109375" style="49" bestFit="1" customWidth="1"/>
    <col min="4361" max="4361" width="13.5703125" style="49" bestFit="1" customWidth="1"/>
    <col min="4362" max="4362" width="15" style="49" customWidth="1"/>
    <col min="4363" max="4608" width="9.140625" style="49"/>
    <col min="4609" max="4609" width="54.7109375" style="49" customWidth="1"/>
    <col min="4610" max="4610" width="17.85546875" style="49" customWidth="1"/>
    <col min="4611" max="4611" width="19.85546875" style="49" customWidth="1"/>
    <col min="4612" max="4612" width="16.28515625" style="49" customWidth="1"/>
    <col min="4613" max="4613" width="16.42578125" style="49" bestFit="1" customWidth="1"/>
    <col min="4614" max="4614" width="18.7109375" style="49" bestFit="1" customWidth="1"/>
    <col min="4615" max="4615" width="8.7109375" style="49" bestFit="1" customWidth="1"/>
    <col min="4616" max="4616" width="22.7109375" style="49" bestFit="1" customWidth="1"/>
    <col min="4617" max="4617" width="13.5703125" style="49" bestFit="1" customWidth="1"/>
    <col min="4618" max="4618" width="15" style="49" customWidth="1"/>
    <col min="4619" max="4864" width="9.140625" style="49"/>
    <col min="4865" max="4865" width="54.7109375" style="49" customWidth="1"/>
    <col min="4866" max="4866" width="17.85546875" style="49" customWidth="1"/>
    <col min="4867" max="4867" width="19.85546875" style="49" customWidth="1"/>
    <col min="4868" max="4868" width="16.28515625" style="49" customWidth="1"/>
    <col min="4869" max="4869" width="16.42578125" style="49" bestFit="1" customWidth="1"/>
    <col min="4870" max="4870" width="18.7109375" style="49" bestFit="1" customWidth="1"/>
    <col min="4871" max="4871" width="8.7109375" style="49" bestFit="1" customWidth="1"/>
    <col min="4872" max="4872" width="22.7109375" style="49" bestFit="1" customWidth="1"/>
    <col min="4873" max="4873" width="13.5703125" style="49" bestFit="1" customWidth="1"/>
    <col min="4874" max="4874" width="15" style="49" customWidth="1"/>
    <col min="4875" max="5120" width="9.140625" style="49"/>
    <col min="5121" max="5121" width="54.7109375" style="49" customWidth="1"/>
    <col min="5122" max="5122" width="17.85546875" style="49" customWidth="1"/>
    <col min="5123" max="5123" width="19.85546875" style="49" customWidth="1"/>
    <col min="5124" max="5124" width="16.28515625" style="49" customWidth="1"/>
    <col min="5125" max="5125" width="16.42578125" style="49" bestFit="1" customWidth="1"/>
    <col min="5126" max="5126" width="18.7109375" style="49" bestFit="1" customWidth="1"/>
    <col min="5127" max="5127" width="8.7109375" style="49" bestFit="1" customWidth="1"/>
    <col min="5128" max="5128" width="22.7109375" style="49" bestFit="1" customWidth="1"/>
    <col min="5129" max="5129" width="13.5703125" style="49" bestFit="1" customWidth="1"/>
    <col min="5130" max="5130" width="15" style="49" customWidth="1"/>
    <col min="5131" max="5376" width="9.140625" style="49"/>
    <col min="5377" max="5377" width="54.7109375" style="49" customWidth="1"/>
    <col min="5378" max="5378" width="17.85546875" style="49" customWidth="1"/>
    <col min="5379" max="5379" width="19.85546875" style="49" customWidth="1"/>
    <col min="5380" max="5380" width="16.28515625" style="49" customWidth="1"/>
    <col min="5381" max="5381" width="16.42578125" style="49" bestFit="1" customWidth="1"/>
    <col min="5382" max="5382" width="18.7109375" style="49" bestFit="1" customWidth="1"/>
    <col min="5383" max="5383" width="8.7109375" style="49" bestFit="1" customWidth="1"/>
    <col min="5384" max="5384" width="22.7109375" style="49" bestFit="1" customWidth="1"/>
    <col min="5385" max="5385" width="13.5703125" style="49" bestFit="1" customWidth="1"/>
    <col min="5386" max="5386" width="15" style="49" customWidth="1"/>
    <col min="5387" max="5632" width="9.140625" style="49"/>
    <col min="5633" max="5633" width="54.7109375" style="49" customWidth="1"/>
    <col min="5634" max="5634" width="17.85546875" style="49" customWidth="1"/>
    <col min="5635" max="5635" width="19.85546875" style="49" customWidth="1"/>
    <col min="5636" max="5636" width="16.28515625" style="49" customWidth="1"/>
    <col min="5637" max="5637" width="16.42578125" style="49" bestFit="1" customWidth="1"/>
    <col min="5638" max="5638" width="18.7109375" style="49" bestFit="1" customWidth="1"/>
    <col min="5639" max="5639" width="8.7109375" style="49" bestFit="1" customWidth="1"/>
    <col min="5640" max="5640" width="22.7109375" style="49" bestFit="1" customWidth="1"/>
    <col min="5641" max="5641" width="13.5703125" style="49" bestFit="1" customWidth="1"/>
    <col min="5642" max="5642" width="15" style="49" customWidth="1"/>
    <col min="5643" max="5888" width="9.140625" style="49"/>
    <col min="5889" max="5889" width="54.7109375" style="49" customWidth="1"/>
    <col min="5890" max="5890" width="17.85546875" style="49" customWidth="1"/>
    <col min="5891" max="5891" width="19.85546875" style="49" customWidth="1"/>
    <col min="5892" max="5892" width="16.28515625" style="49" customWidth="1"/>
    <col min="5893" max="5893" width="16.42578125" style="49" bestFit="1" customWidth="1"/>
    <col min="5894" max="5894" width="18.7109375" style="49" bestFit="1" customWidth="1"/>
    <col min="5895" max="5895" width="8.7109375" style="49" bestFit="1" customWidth="1"/>
    <col min="5896" max="5896" width="22.7109375" style="49" bestFit="1" customWidth="1"/>
    <col min="5897" max="5897" width="13.5703125" style="49" bestFit="1" customWidth="1"/>
    <col min="5898" max="5898" width="15" style="49" customWidth="1"/>
    <col min="5899" max="6144" width="9.140625" style="49"/>
    <col min="6145" max="6145" width="54.7109375" style="49" customWidth="1"/>
    <col min="6146" max="6146" width="17.85546875" style="49" customWidth="1"/>
    <col min="6147" max="6147" width="19.85546875" style="49" customWidth="1"/>
    <col min="6148" max="6148" width="16.28515625" style="49" customWidth="1"/>
    <col min="6149" max="6149" width="16.42578125" style="49" bestFit="1" customWidth="1"/>
    <col min="6150" max="6150" width="18.7109375" style="49" bestFit="1" customWidth="1"/>
    <col min="6151" max="6151" width="8.7109375" style="49" bestFit="1" customWidth="1"/>
    <col min="6152" max="6152" width="22.7109375" style="49" bestFit="1" customWidth="1"/>
    <col min="6153" max="6153" width="13.5703125" style="49" bestFit="1" customWidth="1"/>
    <col min="6154" max="6154" width="15" style="49" customWidth="1"/>
    <col min="6155" max="6400" width="9.140625" style="49"/>
    <col min="6401" max="6401" width="54.7109375" style="49" customWidth="1"/>
    <col min="6402" max="6402" width="17.85546875" style="49" customWidth="1"/>
    <col min="6403" max="6403" width="19.85546875" style="49" customWidth="1"/>
    <col min="6404" max="6404" width="16.28515625" style="49" customWidth="1"/>
    <col min="6405" max="6405" width="16.42578125" style="49" bestFit="1" customWidth="1"/>
    <col min="6406" max="6406" width="18.7109375" style="49" bestFit="1" customWidth="1"/>
    <col min="6407" max="6407" width="8.7109375" style="49" bestFit="1" customWidth="1"/>
    <col min="6408" max="6408" width="22.7109375" style="49" bestFit="1" customWidth="1"/>
    <col min="6409" max="6409" width="13.5703125" style="49" bestFit="1" customWidth="1"/>
    <col min="6410" max="6410" width="15" style="49" customWidth="1"/>
    <col min="6411" max="6656" width="9.140625" style="49"/>
    <col min="6657" max="6657" width="54.7109375" style="49" customWidth="1"/>
    <col min="6658" max="6658" width="17.85546875" style="49" customWidth="1"/>
    <col min="6659" max="6659" width="19.85546875" style="49" customWidth="1"/>
    <col min="6660" max="6660" width="16.28515625" style="49" customWidth="1"/>
    <col min="6661" max="6661" width="16.42578125" style="49" bestFit="1" customWidth="1"/>
    <col min="6662" max="6662" width="18.7109375" style="49" bestFit="1" customWidth="1"/>
    <col min="6663" max="6663" width="8.7109375" style="49" bestFit="1" customWidth="1"/>
    <col min="6664" max="6664" width="22.7109375" style="49" bestFit="1" customWidth="1"/>
    <col min="6665" max="6665" width="13.5703125" style="49" bestFit="1" customWidth="1"/>
    <col min="6666" max="6666" width="15" style="49" customWidth="1"/>
    <col min="6667" max="6912" width="9.140625" style="49"/>
    <col min="6913" max="6913" width="54.7109375" style="49" customWidth="1"/>
    <col min="6914" max="6914" width="17.85546875" style="49" customWidth="1"/>
    <col min="6915" max="6915" width="19.85546875" style="49" customWidth="1"/>
    <col min="6916" max="6916" width="16.28515625" style="49" customWidth="1"/>
    <col min="6917" max="6917" width="16.42578125" style="49" bestFit="1" customWidth="1"/>
    <col min="6918" max="6918" width="18.7109375" style="49" bestFit="1" customWidth="1"/>
    <col min="6919" max="6919" width="8.7109375" style="49" bestFit="1" customWidth="1"/>
    <col min="6920" max="6920" width="22.7109375" style="49" bestFit="1" customWidth="1"/>
    <col min="6921" max="6921" width="13.5703125" style="49" bestFit="1" customWidth="1"/>
    <col min="6922" max="6922" width="15" style="49" customWidth="1"/>
    <col min="6923" max="7168" width="9.140625" style="49"/>
    <col min="7169" max="7169" width="54.7109375" style="49" customWidth="1"/>
    <col min="7170" max="7170" width="17.85546875" style="49" customWidth="1"/>
    <col min="7171" max="7171" width="19.85546875" style="49" customWidth="1"/>
    <col min="7172" max="7172" width="16.28515625" style="49" customWidth="1"/>
    <col min="7173" max="7173" width="16.42578125" style="49" bestFit="1" customWidth="1"/>
    <col min="7174" max="7174" width="18.7109375" style="49" bestFit="1" customWidth="1"/>
    <col min="7175" max="7175" width="8.7109375" style="49" bestFit="1" customWidth="1"/>
    <col min="7176" max="7176" width="22.7109375" style="49" bestFit="1" customWidth="1"/>
    <col min="7177" max="7177" width="13.5703125" style="49" bestFit="1" customWidth="1"/>
    <col min="7178" max="7178" width="15" style="49" customWidth="1"/>
    <col min="7179" max="7424" width="9.140625" style="49"/>
    <col min="7425" max="7425" width="54.7109375" style="49" customWidth="1"/>
    <col min="7426" max="7426" width="17.85546875" style="49" customWidth="1"/>
    <col min="7427" max="7427" width="19.85546875" style="49" customWidth="1"/>
    <col min="7428" max="7428" width="16.28515625" style="49" customWidth="1"/>
    <col min="7429" max="7429" width="16.42578125" style="49" bestFit="1" customWidth="1"/>
    <col min="7430" max="7430" width="18.7109375" style="49" bestFit="1" customWidth="1"/>
    <col min="7431" max="7431" width="8.7109375" style="49" bestFit="1" customWidth="1"/>
    <col min="7432" max="7432" width="22.7109375" style="49" bestFit="1" customWidth="1"/>
    <col min="7433" max="7433" width="13.5703125" style="49" bestFit="1" customWidth="1"/>
    <col min="7434" max="7434" width="15" style="49" customWidth="1"/>
    <col min="7435" max="7680" width="9.140625" style="49"/>
    <col min="7681" max="7681" width="54.7109375" style="49" customWidth="1"/>
    <col min="7682" max="7682" width="17.85546875" style="49" customWidth="1"/>
    <col min="7683" max="7683" width="19.85546875" style="49" customWidth="1"/>
    <col min="7684" max="7684" width="16.28515625" style="49" customWidth="1"/>
    <col min="7685" max="7685" width="16.42578125" style="49" bestFit="1" customWidth="1"/>
    <col min="7686" max="7686" width="18.7109375" style="49" bestFit="1" customWidth="1"/>
    <col min="7687" max="7687" width="8.7109375" style="49" bestFit="1" customWidth="1"/>
    <col min="7688" max="7688" width="22.7109375" style="49" bestFit="1" customWidth="1"/>
    <col min="7689" max="7689" width="13.5703125" style="49" bestFit="1" customWidth="1"/>
    <col min="7690" max="7690" width="15" style="49" customWidth="1"/>
    <col min="7691" max="7936" width="9.140625" style="49"/>
    <col min="7937" max="7937" width="54.7109375" style="49" customWidth="1"/>
    <col min="7938" max="7938" width="17.85546875" style="49" customWidth="1"/>
    <col min="7939" max="7939" width="19.85546875" style="49" customWidth="1"/>
    <col min="7940" max="7940" width="16.28515625" style="49" customWidth="1"/>
    <col min="7941" max="7941" width="16.42578125" style="49" bestFit="1" customWidth="1"/>
    <col min="7942" max="7942" width="18.7109375" style="49" bestFit="1" customWidth="1"/>
    <col min="7943" max="7943" width="8.7109375" style="49" bestFit="1" customWidth="1"/>
    <col min="7944" max="7944" width="22.7109375" style="49" bestFit="1" customWidth="1"/>
    <col min="7945" max="7945" width="13.5703125" style="49" bestFit="1" customWidth="1"/>
    <col min="7946" max="7946" width="15" style="49" customWidth="1"/>
    <col min="7947" max="8192" width="9.140625" style="49"/>
    <col min="8193" max="8193" width="54.7109375" style="49" customWidth="1"/>
    <col min="8194" max="8194" width="17.85546875" style="49" customWidth="1"/>
    <col min="8195" max="8195" width="19.85546875" style="49" customWidth="1"/>
    <col min="8196" max="8196" width="16.28515625" style="49" customWidth="1"/>
    <col min="8197" max="8197" width="16.42578125" style="49" bestFit="1" customWidth="1"/>
    <col min="8198" max="8198" width="18.7109375" style="49" bestFit="1" customWidth="1"/>
    <col min="8199" max="8199" width="8.7109375" style="49" bestFit="1" customWidth="1"/>
    <col min="8200" max="8200" width="22.7109375" style="49" bestFit="1" customWidth="1"/>
    <col min="8201" max="8201" width="13.5703125" style="49" bestFit="1" customWidth="1"/>
    <col min="8202" max="8202" width="15" style="49" customWidth="1"/>
    <col min="8203" max="8448" width="9.140625" style="49"/>
    <col min="8449" max="8449" width="54.7109375" style="49" customWidth="1"/>
    <col min="8450" max="8450" width="17.85546875" style="49" customWidth="1"/>
    <col min="8451" max="8451" width="19.85546875" style="49" customWidth="1"/>
    <col min="8452" max="8452" width="16.28515625" style="49" customWidth="1"/>
    <col min="8453" max="8453" width="16.42578125" style="49" bestFit="1" customWidth="1"/>
    <col min="8454" max="8454" width="18.7109375" style="49" bestFit="1" customWidth="1"/>
    <col min="8455" max="8455" width="8.7109375" style="49" bestFit="1" customWidth="1"/>
    <col min="8456" max="8456" width="22.7109375" style="49" bestFit="1" customWidth="1"/>
    <col min="8457" max="8457" width="13.5703125" style="49" bestFit="1" customWidth="1"/>
    <col min="8458" max="8458" width="15" style="49" customWidth="1"/>
    <col min="8459" max="8704" width="9.140625" style="49"/>
    <col min="8705" max="8705" width="54.7109375" style="49" customWidth="1"/>
    <col min="8706" max="8706" width="17.85546875" style="49" customWidth="1"/>
    <col min="8707" max="8707" width="19.85546875" style="49" customWidth="1"/>
    <col min="8708" max="8708" width="16.28515625" style="49" customWidth="1"/>
    <col min="8709" max="8709" width="16.42578125" style="49" bestFit="1" customWidth="1"/>
    <col min="8710" max="8710" width="18.7109375" style="49" bestFit="1" customWidth="1"/>
    <col min="8711" max="8711" width="8.7109375" style="49" bestFit="1" customWidth="1"/>
    <col min="8712" max="8712" width="22.7109375" style="49" bestFit="1" customWidth="1"/>
    <col min="8713" max="8713" width="13.5703125" style="49" bestFit="1" customWidth="1"/>
    <col min="8714" max="8714" width="15" style="49" customWidth="1"/>
    <col min="8715" max="8960" width="9.140625" style="49"/>
    <col min="8961" max="8961" width="54.7109375" style="49" customWidth="1"/>
    <col min="8962" max="8962" width="17.85546875" style="49" customWidth="1"/>
    <col min="8963" max="8963" width="19.85546875" style="49" customWidth="1"/>
    <col min="8964" max="8964" width="16.28515625" style="49" customWidth="1"/>
    <col min="8965" max="8965" width="16.42578125" style="49" bestFit="1" customWidth="1"/>
    <col min="8966" max="8966" width="18.7109375" style="49" bestFit="1" customWidth="1"/>
    <col min="8967" max="8967" width="8.7109375" style="49" bestFit="1" customWidth="1"/>
    <col min="8968" max="8968" width="22.7109375" style="49" bestFit="1" customWidth="1"/>
    <col min="8969" max="8969" width="13.5703125" style="49" bestFit="1" customWidth="1"/>
    <col min="8970" max="8970" width="15" style="49" customWidth="1"/>
    <col min="8971" max="9216" width="9.140625" style="49"/>
    <col min="9217" max="9217" width="54.7109375" style="49" customWidth="1"/>
    <col min="9218" max="9218" width="17.85546875" style="49" customWidth="1"/>
    <col min="9219" max="9219" width="19.85546875" style="49" customWidth="1"/>
    <col min="9220" max="9220" width="16.28515625" style="49" customWidth="1"/>
    <col min="9221" max="9221" width="16.42578125" style="49" bestFit="1" customWidth="1"/>
    <col min="9222" max="9222" width="18.7109375" style="49" bestFit="1" customWidth="1"/>
    <col min="9223" max="9223" width="8.7109375" style="49" bestFit="1" customWidth="1"/>
    <col min="9224" max="9224" width="22.7109375" style="49" bestFit="1" customWidth="1"/>
    <col min="9225" max="9225" width="13.5703125" style="49" bestFit="1" customWidth="1"/>
    <col min="9226" max="9226" width="15" style="49" customWidth="1"/>
    <col min="9227" max="9472" width="9.140625" style="49"/>
    <col min="9473" max="9473" width="54.7109375" style="49" customWidth="1"/>
    <col min="9474" max="9474" width="17.85546875" style="49" customWidth="1"/>
    <col min="9475" max="9475" width="19.85546875" style="49" customWidth="1"/>
    <col min="9476" max="9476" width="16.28515625" style="49" customWidth="1"/>
    <col min="9477" max="9477" width="16.42578125" style="49" bestFit="1" customWidth="1"/>
    <col min="9478" max="9478" width="18.7109375" style="49" bestFit="1" customWidth="1"/>
    <col min="9479" max="9479" width="8.7109375" style="49" bestFit="1" customWidth="1"/>
    <col min="9480" max="9480" width="22.7109375" style="49" bestFit="1" customWidth="1"/>
    <col min="9481" max="9481" width="13.5703125" style="49" bestFit="1" customWidth="1"/>
    <col min="9482" max="9482" width="15" style="49" customWidth="1"/>
    <col min="9483" max="9728" width="9.140625" style="49"/>
    <col min="9729" max="9729" width="54.7109375" style="49" customWidth="1"/>
    <col min="9730" max="9730" width="17.85546875" style="49" customWidth="1"/>
    <col min="9731" max="9731" width="19.85546875" style="49" customWidth="1"/>
    <col min="9732" max="9732" width="16.28515625" style="49" customWidth="1"/>
    <col min="9733" max="9733" width="16.42578125" style="49" bestFit="1" customWidth="1"/>
    <col min="9734" max="9734" width="18.7109375" style="49" bestFit="1" customWidth="1"/>
    <col min="9735" max="9735" width="8.7109375" style="49" bestFit="1" customWidth="1"/>
    <col min="9736" max="9736" width="22.7109375" style="49" bestFit="1" customWidth="1"/>
    <col min="9737" max="9737" width="13.5703125" style="49" bestFit="1" customWidth="1"/>
    <col min="9738" max="9738" width="15" style="49" customWidth="1"/>
    <col min="9739" max="9984" width="9.140625" style="49"/>
    <col min="9985" max="9985" width="54.7109375" style="49" customWidth="1"/>
    <col min="9986" max="9986" width="17.85546875" style="49" customWidth="1"/>
    <col min="9987" max="9987" width="19.85546875" style="49" customWidth="1"/>
    <col min="9988" max="9988" width="16.28515625" style="49" customWidth="1"/>
    <col min="9989" max="9989" width="16.42578125" style="49" bestFit="1" customWidth="1"/>
    <col min="9990" max="9990" width="18.7109375" style="49" bestFit="1" customWidth="1"/>
    <col min="9991" max="9991" width="8.7109375" style="49" bestFit="1" customWidth="1"/>
    <col min="9992" max="9992" width="22.7109375" style="49" bestFit="1" customWidth="1"/>
    <col min="9993" max="9993" width="13.5703125" style="49" bestFit="1" customWidth="1"/>
    <col min="9994" max="9994" width="15" style="49" customWidth="1"/>
    <col min="9995" max="10240" width="9.140625" style="49"/>
    <col min="10241" max="10241" width="54.7109375" style="49" customWidth="1"/>
    <col min="10242" max="10242" width="17.85546875" style="49" customWidth="1"/>
    <col min="10243" max="10243" width="19.85546875" style="49" customWidth="1"/>
    <col min="10244" max="10244" width="16.28515625" style="49" customWidth="1"/>
    <col min="10245" max="10245" width="16.42578125" style="49" bestFit="1" customWidth="1"/>
    <col min="10246" max="10246" width="18.7109375" style="49" bestFit="1" customWidth="1"/>
    <col min="10247" max="10247" width="8.7109375" style="49" bestFit="1" customWidth="1"/>
    <col min="10248" max="10248" width="22.7109375" style="49" bestFit="1" customWidth="1"/>
    <col min="10249" max="10249" width="13.5703125" style="49" bestFit="1" customWidth="1"/>
    <col min="10250" max="10250" width="15" style="49" customWidth="1"/>
    <col min="10251" max="10496" width="9.140625" style="49"/>
    <col min="10497" max="10497" width="54.7109375" style="49" customWidth="1"/>
    <col min="10498" max="10498" width="17.85546875" style="49" customWidth="1"/>
    <col min="10499" max="10499" width="19.85546875" style="49" customWidth="1"/>
    <col min="10500" max="10500" width="16.28515625" style="49" customWidth="1"/>
    <col min="10501" max="10501" width="16.42578125" style="49" bestFit="1" customWidth="1"/>
    <col min="10502" max="10502" width="18.7109375" style="49" bestFit="1" customWidth="1"/>
    <col min="10503" max="10503" width="8.7109375" style="49" bestFit="1" customWidth="1"/>
    <col min="10504" max="10504" width="22.7109375" style="49" bestFit="1" customWidth="1"/>
    <col min="10505" max="10505" width="13.5703125" style="49" bestFit="1" customWidth="1"/>
    <col min="10506" max="10506" width="15" style="49" customWidth="1"/>
    <col min="10507" max="10752" width="9.140625" style="49"/>
    <col min="10753" max="10753" width="54.7109375" style="49" customWidth="1"/>
    <col min="10754" max="10754" width="17.85546875" style="49" customWidth="1"/>
    <col min="10755" max="10755" width="19.85546875" style="49" customWidth="1"/>
    <col min="10756" max="10756" width="16.28515625" style="49" customWidth="1"/>
    <col min="10757" max="10757" width="16.42578125" style="49" bestFit="1" customWidth="1"/>
    <col min="10758" max="10758" width="18.7109375" style="49" bestFit="1" customWidth="1"/>
    <col min="10759" max="10759" width="8.7109375" style="49" bestFit="1" customWidth="1"/>
    <col min="10760" max="10760" width="22.7109375" style="49" bestFit="1" customWidth="1"/>
    <col min="10761" max="10761" width="13.5703125" style="49" bestFit="1" customWidth="1"/>
    <col min="10762" max="10762" width="15" style="49" customWidth="1"/>
    <col min="10763" max="11008" width="9.140625" style="49"/>
    <col min="11009" max="11009" width="54.7109375" style="49" customWidth="1"/>
    <col min="11010" max="11010" width="17.85546875" style="49" customWidth="1"/>
    <col min="11011" max="11011" width="19.85546875" style="49" customWidth="1"/>
    <col min="11012" max="11012" width="16.28515625" style="49" customWidth="1"/>
    <col min="11013" max="11013" width="16.42578125" style="49" bestFit="1" customWidth="1"/>
    <col min="11014" max="11014" width="18.7109375" style="49" bestFit="1" customWidth="1"/>
    <col min="11015" max="11015" width="8.7109375" style="49" bestFit="1" customWidth="1"/>
    <col min="11016" max="11016" width="22.7109375" style="49" bestFit="1" customWidth="1"/>
    <col min="11017" max="11017" width="13.5703125" style="49" bestFit="1" customWidth="1"/>
    <col min="11018" max="11018" width="15" style="49" customWidth="1"/>
    <col min="11019" max="11264" width="9.140625" style="49"/>
    <col min="11265" max="11265" width="54.7109375" style="49" customWidth="1"/>
    <col min="11266" max="11266" width="17.85546875" style="49" customWidth="1"/>
    <col min="11267" max="11267" width="19.85546875" style="49" customWidth="1"/>
    <col min="11268" max="11268" width="16.28515625" style="49" customWidth="1"/>
    <col min="11269" max="11269" width="16.42578125" style="49" bestFit="1" customWidth="1"/>
    <col min="11270" max="11270" width="18.7109375" style="49" bestFit="1" customWidth="1"/>
    <col min="11271" max="11271" width="8.7109375" style="49" bestFit="1" customWidth="1"/>
    <col min="11272" max="11272" width="22.7109375" style="49" bestFit="1" customWidth="1"/>
    <col min="11273" max="11273" width="13.5703125" style="49" bestFit="1" customWidth="1"/>
    <col min="11274" max="11274" width="15" style="49" customWidth="1"/>
    <col min="11275" max="11520" width="9.140625" style="49"/>
    <col min="11521" max="11521" width="54.7109375" style="49" customWidth="1"/>
    <col min="11522" max="11522" width="17.85546875" style="49" customWidth="1"/>
    <col min="11523" max="11523" width="19.85546875" style="49" customWidth="1"/>
    <col min="11524" max="11524" width="16.28515625" style="49" customWidth="1"/>
    <col min="11525" max="11525" width="16.42578125" style="49" bestFit="1" customWidth="1"/>
    <col min="11526" max="11526" width="18.7109375" style="49" bestFit="1" customWidth="1"/>
    <col min="11527" max="11527" width="8.7109375" style="49" bestFit="1" customWidth="1"/>
    <col min="11528" max="11528" width="22.7109375" style="49" bestFit="1" customWidth="1"/>
    <col min="11529" max="11529" width="13.5703125" style="49" bestFit="1" customWidth="1"/>
    <col min="11530" max="11530" width="15" style="49" customWidth="1"/>
    <col min="11531" max="11776" width="9.140625" style="49"/>
    <col min="11777" max="11777" width="54.7109375" style="49" customWidth="1"/>
    <col min="11778" max="11778" width="17.85546875" style="49" customWidth="1"/>
    <col min="11779" max="11779" width="19.85546875" style="49" customWidth="1"/>
    <col min="11780" max="11780" width="16.28515625" style="49" customWidth="1"/>
    <col min="11781" max="11781" width="16.42578125" style="49" bestFit="1" customWidth="1"/>
    <col min="11782" max="11782" width="18.7109375" style="49" bestFit="1" customWidth="1"/>
    <col min="11783" max="11783" width="8.7109375" style="49" bestFit="1" customWidth="1"/>
    <col min="11784" max="11784" width="22.7109375" style="49" bestFit="1" customWidth="1"/>
    <col min="11785" max="11785" width="13.5703125" style="49" bestFit="1" customWidth="1"/>
    <col min="11786" max="11786" width="15" style="49" customWidth="1"/>
    <col min="11787" max="12032" width="9.140625" style="49"/>
    <col min="12033" max="12033" width="54.7109375" style="49" customWidth="1"/>
    <col min="12034" max="12034" width="17.85546875" style="49" customWidth="1"/>
    <col min="12035" max="12035" width="19.85546875" style="49" customWidth="1"/>
    <col min="12036" max="12036" width="16.28515625" style="49" customWidth="1"/>
    <col min="12037" max="12037" width="16.42578125" style="49" bestFit="1" customWidth="1"/>
    <col min="12038" max="12038" width="18.7109375" style="49" bestFit="1" customWidth="1"/>
    <col min="12039" max="12039" width="8.7109375" style="49" bestFit="1" customWidth="1"/>
    <col min="12040" max="12040" width="22.7109375" style="49" bestFit="1" customWidth="1"/>
    <col min="12041" max="12041" width="13.5703125" style="49" bestFit="1" customWidth="1"/>
    <col min="12042" max="12042" width="15" style="49" customWidth="1"/>
    <col min="12043" max="12288" width="9.140625" style="49"/>
    <col min="12289" max="12289" width="54.7109375" style="49" customWidth="1"/>
    <col min="12290" max="12290" width="17.85546875" style="49" customWidth="1"/>
    <col min="12291" max="12291" width="19.85546875" style="49" customWidth="1"/>
    <col min="12292" max="12292" width="16.28515625" style="49" customWidth="1"/>
    <col min="12293" max="12293" width="16.42578125" style="49" bestFit="1" customWidth="1"/>
    <col min="12294" max="12294" width="18.7109375" style="49" bestFit="1" customWidth="1"/>
    <col min="12295" max="12295" width="8.7109375" style="49" bestFit="1" customWidth="1"/>
    <col min="12296" max="12296" width="22.7109375" style="49" bestFit="1" customWidth="1"/>
    <col min="12297" max="12297" width="13.5703125" style="49" bestFit="1" customWidth="1"/>
    <col min="12298" max="12298" width="15" style="49" customWidth="1"/>
    <col min="12299" max="12544" width="9.140625" style="49"/>
    <col min="12545" max="12545" width="54.7109375" style="49" customWidth="1"/>
    <col min="12546" max="12546" width="17.85546875" style="49" customWidth="1"/>
    <col min="12547" max="12547" width="19.85546875" style="49" customWidth="1"/>
    <col min="12548" max="12548" width="16.28515625" style="49" customWidth="1"/>
    <col min="12549" max="12549" width="16.42578125" style="49" bestFit="1" customWidth="1"/>
    <col min="12550" max="12550" width="18.7109375" style="49" bestFit="1" customWidth="1"/>
    <col min="12551" max="12551" width="8.7109375" style="49" bestFit="1" customWidth="1"/>
    <col min="12552" max="12552" width="22.7109375" style="49" bestFit="1" customWidth="1"/>
    <col min="12553" max="12553" width="13.5703125" style="49" bestFit="1" customWidth="1"/>
    <col min="12554" max="12554" width="15" style="49" customWidth="1"/>
    <col min="12555" max="12800" width="9.140625" style="49"/>
    <col min="12801" max="12801" width="54.7109375" style="49" customWidth="1"/>
    <col min="12802" max="12802" width="17.85546875" style="49" customWidth="1"/>
    <col min="12803" max="12803" width="19.85546875" style="49" customWidth="1"/>
    <col min="12804" max="12804" width="16.28515625" style="49" customWidth="1"/>
    <col min="12805" max="12805" width="16.42578125" style="49" bestFit="1" customWidth="1"/>
    <col min="12806" max="12806" width="18.7109375" style="49" bestFit="1" customWidth="1"/>
    <col min="12807" max="12807" width="8.7109375" style="49" bestFit="1" customWidth="1"/>
    <col min="12808" max="12808" width="22.7109375" style="49" bestFit="1" customWidth="1"/>
    <col min="12809" max="12809" width="13.5703125" style="49" bestFit="1" customWidth="1"/>
    <col min="12810" max="12810" width="15" style="49" customWidth="1"/>
    <col min="12811" max="13056" width="9.140625" style="49"/>
    <col min="13057" max="13057" width="54.7109375" style="49" customWidth="1"/>
    <col min="13058" max="13058" width="17.85546875" style="49" customWidth="1"/>
    <col min="13059" max="13059" width="19.85546875" style="49" customWidth="1"/>
    <col min="13060" max="13060" width="16.28515625" style="49" customWidth="1"/>
    <col min="13061" max="13061" width="16.42578125" style="49" bestFit="1" customWidth="1"/>
    <col min="13062" max="13062" width="18.7109375" style="49" bestFit="1" customWidth="1"/>
    <col min="13063" max="13063" width="8.7109375" style="49" bestFit="1" customWidth="1"/>
    <col min="13064" max="13064" width="22.7109375" style="49" bestFit="1" customWidth="1"/>
    <col min="13065" max="13065" width="13.5703125" style="49" bestFit="1" customWidth="1"/>
    <col min="13066" max="13066" width="15" style="49" customWidth="1"/>
    <col min="13067" max="13312" width="9.140625" style="49"/>
    <col min="13313" max="13313" width="54.7109375" style="49" customWidth="1"/>
    <col min="13314" max="13314" width="17.85546875" style="49" customWidth="1"/>
    <col min="13315" max="13315" width="19.85546875" style="49" customWidth="1"/>
    <col min="13316" max="13316" width="16.28515625" style="49" customWidth="1"/>
    <col min="13317" max="13317" width="16.42578125" style="49" bestFit="1" customWidth="1"/>
    <col min="13318" max="13318" width="18.7109375" style="49" bestFit="1" customWidth="1"/>
    <col min="13319" max="13319" width="8.7109375" style="49" bestFit="1" customWidth="1"/>
    <col min="13320" max="13320" width="22.7109375" style="49" bestFit="1" customWidth="1"/>
    <col min="13321" max="13321" width="13.5703125" style="49" bestFit="1" customWidth="1"/>
    <col min="13322" max="13322" width="15" style="49" customWidth="1"/>
    <col min="13323" max="13568" width="9.140625" style="49"/>
    <col min="13569" max="13569" width="54.7109375" style="49" customWidth="1"/>
    <col min="13570" max="13570" width="17.85546875" style="49" customWidth="1"/>
    <col min="13571" max="13571" width="19.85546875" style="49" customWidth="1"/>
    <col min="13572" max="13572" width="16.28515625" style="49" customWidth="1"/>
    <col min="13573" max="13573" width="16.42578125" style="49" bestFit="1" customWidth="1"/>
    <col min="13574" max="13574" width="18.7109375" style="49" bestFit="1" customWidth="1"/>
    <col min="13575" max="13575" width="8.7109375" style="49" bestFit="1" customWidth="1"/>
    <col min="13576" max="13576" width="22.7109375" style="49" bestFit="1" customWidth="1"/>
    <col min="13577" max="13577" width="13.5703125" style="49" bestFit="1" customWidth="1"/>
    <col min="13578" max="13578" width="15" style="49" customWidth="1"/>
    <col min="13579" max="13824" width="9.140625" style="49"/>
    <col min="13825" max="13825" width="54.7109375" style="49" customWidth="1"/>
    <col min="13826" max="13826" width="17.85546875" style="49" customWidth="1"/>
    <col min="13827" max="13827" width="19.85546875" style="49" customWidth="1"/>
    <col min="13828" max="13828" width="16.28515625" style="49" customWidth="1"/>
    <col min="13829" max="13829" width="16.42578125" style="49" bestFit="1" customWidth="1"/>
    <col min="13830" max="13830" width="18.7109375" style="49" bestFit="1" customWidth="1"/>
    <col min="13831" max="13831" width="8.7109375" style="49" bestFit="1" customWidth="1"/>
    <col min="13832" max="13832" width="22.7109375" style="49" bestFit="1" customWidth="1"/>
    <col min="13833" max="13833" width="13.5703125" style="49" bestFit="1" customWidth="1"/>
    <col min="13834" max="13834" width="15" style="49" customWidth="1"/>
    <col min="13835" max="14080" width="9.140625" style="49"/>
    <col min="14081" max="14081" width="54.7109375" style="49" customWidth="1"/>
    <col min="14082" max="14082" width="17.85546875" style="49" customWidth="1"/>
    <col min="14083" max="14083" width="19.85546875" style="49" customWidth="1"/>
    <col min="14084" max="14084" width="16.28515625" style="49" customWidth="1"/>
    <col min="14085" max="14085" width="16.42578125" style="49" bestFit="1" customWidth="1"/>
    <col min="14086" max="14086" width="18.7109375" style="49" bestFit="1" customWidth="1"/>
    <col min="14087" max="14087" width="8.7109375" style="49" bestFit="1" customWidth="1"/>
    <col min="14088" max="14088" width="22.7109375" style="49" bestFit="1" customWidth="1"/>
    <col min="14089" max="14089" width="13.5703125" style="49" bestFit="1" customWidth="1"/>
    <col min="14090" max="14090" width="15" style="49" customWidth="1"/>
    <col min="14091" max="14336" width="9.140625" style="49"/>
    <col min="14337" max="14337" width="54.7109375" style="49" customWidth="1"/>
    <col min="14338" max="14338" width="17.85546875" style="49" customWidth="1"/>
    <col min="14339" max="14339" width="19.85546875" style="49" customWidth="1"/>
    <col min="14340" max="14340" width="16.28515625" style="49" customWidth="1"/>
    <col min="14341" max="14341" width="16.42578125" style="49" bestFit="1" customWidth="1"/>
    <col min="14342" max="14342" width="18.7109375" style="49" bestFit="1" customWidth="1"/>
    <col min="14343" max="14343" width="8.7109375" style="49" bestFit="1" customWidth="1"/>
    <col min="14344" max="14344" width="22.7109375" style="49" bestFit="1" customWidth="1"/>
    <col min="14345" max="14345" width="13.5703125" style="49" bestFit="1" customWidth="1"/>
    <col min="14346" max="14346" width="15" style="49" customWidth="1"/>
    <col min="14347" max="14592" width="9.140625" style="49"/>
    <col min="14593" max="14593" width="54.7109375" style="49" customWidth="1"/>
    <col min="14594" max="14594" width="17.85546875" style="49" customWidth="1"/>
    <col min="14595" max="14595" width="19.85546875" style="49" customWidth="1"/>
    <col min="14596" max="14596" width="16.28515625" style="49" customWidth="1"/>
    <col min="14597" max="14597" width="16.42578125" style="49" bestFit="1" customWidth="1"/>
    <col min="14598" max="14598" width="18.7109375" style="49" bestFit="1" customWidth="1"/>
    <col min="14599" max="14599" width="8.7109375" style="49" bestFit="1" customWidth="1"/>
    <col min="14600" max="14600" width="22.7109375" style="49" bestFit="1" customWidth="1"/>
    <col min="14601" max="14601" width="13.5703125" style="49" bestFit="1" customWidth="1"/>
    <col min="14602" max="14602" width="15" style="49" customWidth="1"/>
    <col min="14603" max="14848" width="9.140625" style="49"/>
    <col min="14849" max="14849" width="54.7109375" style="49" customWidth="1"/>
    <col min="14850" max="14850" width="17.85546875" style="49" customWidth="1"/>
    <col min="14851" max="14851" width="19.85546875" style="49" customWidth="1"/>
    <col min="14852" max="14852" width="16.28515625" style="49" customWidth="1"/>
    <col min="14853" max="14853" width="16.42578125" style="49" bestFit="1" customWidth="1"/>
    <col min="14854" max="14854" width="18.7109375" style="49" bestFit="1" customWidth="1"/>
    <col min="14855" max="14855" width="8.7109375" style="49" bestFit="1" customWidth="1"/>
    <col min="14856" max="14856" width="22.7109375" style="49" bestFit="1" customWidth="1"/>
    <col min="14857" max="14857" width="13.5703125" style="49" bestFit="1" customWidth="1"/>
    <col min="14858" max="14858" width="15" style="49" customWidth="1"/>
    <col min="14859" max="15104" width="9.140625" style="49"/>
    <col min="15105" max="15105" width="54.7109375" style="49" customWidth="1"/>
    <col min="15106" max="15106" width="17.85546875" style="49" customWidth="1"/>
    <col min="15107" max="15107" width="19.85546875" style="49" customWidth="1"/>
    <col min="15108" max="15108" width="16.28515625" style="49" customWidth="1"/>
    <col min="15109" max="15109" width="16.42578125" style="49" bestFit="1" customWidth="1"/>
    <col min="15110" max="15110" width="18.7109375" style="49" bestFit="1" customWidth="1"/>
    <col min="15111" max="15111" width="8.7109375" style="49" bestFit="1" customWidth="1"/>
    <col min="15112" max="15112" width="22.7109375" style="49" bestFit="1" customWidth="1"/>
    <col min="15113" max="15113" width="13.5703125" style="49" bestFit="1" customWidth="1"/>
    <col min="15114" max="15114" width="15" style="49" customWidth="1"/>
    <col min="15115" max="15360" width="9.140625" style="49"/>
    <col min="15361" max="15361" width="54.7109375" style="49" customWidth="1"/>
    <col min="15362" max="15362" width="17.85546875" style="49" customWidth="1"/>
    <col min="15363" max="15363" width="19.85546875" style="49" customWidth="1"/>
    <col min="15364" max="15364" width="16.28515625" style="49" customWidth="1"/>
    <col min="15365" max="15365" width="16.42578125" style="49" bestFit="1" customWidth="1"/>
    <col min="15366" max="15366" width="18.7109375" style="49" bestFit="1" customWidth="1"/>
    <col min="15367" max="15367" width="8.7109375" style="49" bestFit="1" customWidth="1"/>
    <col min="15368" max="15368" width="22.7109375" style="49" bestFit="1" customWidth="1"/>
    <col min="15369" max="15369" width="13.5703125" style="49" bestFit="1" customWidth="1"/>
    <col min="15370" max="15370" width="15" style="49" customWidth="1"/>
    <col min="15371" max="15616" width="9.140625" style="49"/>
    <col min="15617" max="15617" width="54.7109375" style="49" customWidth="1"/>
    <col min="15618" max="15618" width="17.85546875" style="49" customWidth="1"/>
    <col min="15619" max="15619" width="19.85546875" style="49" customWidth="1"/>
    <col min="15620" max="15620" width="16.28515625" style="49" customWidth="1"/>
    <col min="15621" max="15621" width="16.42578125" style="49" bestFit="1" customWidth="1"/>
    <col min="15622" max="15622" width="18.7109375" style="49" bestFit="1" customWidth="1"/>
    <col min="15623" max="15623" width="8.7109375" style="49" bestFit="1" customWidth="1"/>
    <col min="15624" max="15624" width="22.7109375" style="49" bestFit="1" customWidth="1"/>
    <col min="15625" max="15625" width="13.5703125" style="49" bestFit="1" customWidth="1"/>
    <col min="15626" max="15626" width="15" style="49" customWidth="1"/>
    <col min="15627" max="15872" width="9.140625" style="49"/>
    <col min="15873" max="15873" width="54.7109375" style="49" customWidth="1"/>
    <col min="15874" max="15874" width="17.85546875" style="49" customWidth="1"/>
    <col min="15875" max="15875" width="19.85546875" style="49" customWidth="1"/>
    <col min="15876" max="15876" width="16.28515625" style="49" customWidth="1"/>
    <col min="15877" max="15877" width="16.42578125" style="49" bestFit="1" customWidth="1"/>
    <col min="15878" max="15878" width="18.7109375" style="49" bestFit="1" customWidth="1"/>
    <col min="15879" max="15879" width="8.7109375" style="49" bestFit="1" customWidth="1"/>
    <col min="15880" max="15880" width="22.7109375" style="49" bestFit="1" customWidth="1"/>
    <col min="15881" max="15881" width="13.5703125" style="49" bestFit="1" customWidth="1"/>
    <col min="15882" max="15882" width="15" style="49" customWidth="1"/>
    <col min="15883" max="16128" width="9.140625" style="49"/>
    <col min="16129" max="16129" width="54.7109375" style="49" customWidth="1"/>
    <col min="16130" max="16130" width="17.85546875" style="49" customWidth="1"/>
    <col min="16131" max="16131" width="19.85546875" style="49" customWidth="1"/>
    <col min="16132" max="16132" width="16.28515625" style="49" customWidth="1"/>
    <col min="16133" max="16133" width="16.42578125" style="49" bestFit="1" customWidth="1"/>
    <col min="16134" max="16134" width="18.7109375" style="49" bestFit="1" customWidth="1"/>
    <col min="16135" max="16135" width="8.7109375" style="49" bestFit="1" customWidth="1"/>
    <col min="16136" max="16136" width="22.7109375" style="49" bestFit="1" customWidth="1"/>
    <col min="16137" max="16137" width="13.5703125" style="49" bestFit="1" customWidth="1"/>
    <col min="16138" max="16138" width="15" style="49" customWidth="1"/>
    <col min="16139" max="16384" width="9.140625" style="49"/>
  </cols>
  <sheetData>
    <row r="2" spans="1:10">
      <c r="A2" s="115" t="s">
        <v>271</v>
      </c>
      <c r="I2" s="49" t="s">
        <v>2</v>
      </c>
    </row>
    <row r="3" spans="1:10" ht="28.5" customHeight="1">
      <c r="A3" s="441" t="s">
        <v>98</v>
      </c>
      <c r="B3" s="442" t="s">
        <v>4</v>
      </c>
      <c r="C3" s="443" t="s">
        <v>5</v>
      </c>
      <c r="D3" s="443" t="s">
        <v>6</v>
      </c>
      <c r="E3" s="443" t="s">
        <v>57</v>
      </c>
      <c r="F3" s="443" t="s">
        <v>272</v>
      </c>
      <c r="G3" s="141" t="s">
        <v>96</v>
      </c>
      <c r="H3" s="443" t="s">
        <v>97</v>
      </c>
      <c r="I3" s="443" t="s">
        <v>273</v>
      </c>
    </row>
    <row r="4" spans="1:10">
      <c r="A4" s="444" t="s">
        <v>274</v>
      </c>
      <c r="B4" s="445"/>
      <c r="C4" s="445"/>
      <c r="D4" s="445"/>
      <c r="E4" s="445"/>
      <c r="F4" s="446"/>
      <c r="G4" s="142"/>
      <c r="I4" s="58"/>
    </row>
    <row r="5" spans="1:10" ht="25.5" customHeight="1">
      <c r="A5" s="156" t="s">
        <v>101</v>
      </c>
      <c r="B5" s="153">
        <f>ตาราง3.2!D4</f>
        <v>6006355.8369114492</v>
      </c>
      <c r="C5" s="153">
        <f>ตาราง3.2!E4</f>
        <v>134021141.93309551</v>
      </c>
      <c r="D5" s="153">
        <f>ตาราง3.2!F4</f>
        <v>4759533.7857085774</v>
      </c>
      <c r="E5" s="153">
        <f>ตาราง3.2!G4</f>
        <v>5587598.4126680959</v>
      </c>
      <c r="F5" s="153">
        <f>ตาราง3.2!H4</f>
        <v>150374629.96838364</v>
      </c>
      <c r="G5" s="143">
        <f>ตาราง1.1!G5</f>
        <v>15667</v>
      </c>
      <c r="H5" s="447" t="s">
        <v>100</v>
      </c>
      <c r="I5" s="120">
        <f>+F5/G5</f>
        <v>9598.176419760237</v>
      </c>
      <c r="J5" s="67"/>
    </row>
    <row r="6" spans="1:10" ht="25.5" customHeight="1">
      <c r="A6" s="156" t="s">
        <v>103</v>
      </c>
      <c r="B6" s="153">
        <f>ตาราง3.2!D5</f>
        <v>460051.50981641276</v>
      </c>
      <c r="C6" s="153">
        <f>ตาราง3.2!E5</f>
        <v>10265230.760178376</v>
      </c>
      <c r="D6" s="153">
        <f>ตาราง3.2!F5</f>
        <v>364552.2782185672</v>
      </c>
      <c r="E6" s="153">
        <f>ตาราง3.2!G5</f>
        <v>427977.15549892862</v>
      </c>
      <c r="F6" s="153">
        <f>ตาราง3.2!H5</f>
        <v>11517811.703712285</v>
      </c>
      <c r="G6" s="143">
        <f>ตาราง1.1!G6</f>
        <v>1200</v>
      </c>
      <c r="H6" s="447" t="s">
        <v>100</v>
      </c>
      <c r="I6" s="120">
        <f t="shared" ref="I6:I69" si="0">+F6/G6</f>
        <v>9598.176419760237</v>
      </c>
    </row>
    <row r="7" spans="1:10" ht="25.5" customHeight="1">
      <c r="A7" s="156" t="s">
        <v>104</v>
      </c>
      <c r="B7" s="153">
        <f>ตาราง3.2!D6</f>
        <v>82809.271766954305</v>
      </c>
      <c r="C7" s="153">
        <f>ตาราง3.2!E6</f>
        <v>1847741.5368321077</v>
      </c>
      <c r="D7" s="153">
        <f>ตาราง3.2!F6</f>
        <v>65619.410079342095</v>
      </c>
      <c r="E7" s="153">
        <f>ตาราง3.2!G6</f>
        <v>77035.887989807146</v>
      </c>
      <c r="F7" s="153">
        <f>ตาราง3.2!H6</f>
        <v>2073206.1066682113</v>
      </c>
      <c r="G7" s="143">
        <f>ตาราง1.1!G7</f>
        <v>216</v>
      </c>
      <c r="H7" s="447" t="s">
        <v>100</v>
      </c>
      <c r="I7" s="120">
        <f t="shared" si="0"/>
        <v>9598.176419760237</v>
      </c>
    </row>
    <row r="8" spans="1:10" ht="25.5" customHeight="1">
      <c r="A8" s="156" t="s">
        <v>105</v>
      </c>
      <c r="B8" s="153">
        <f>ตาราง3.2!D7</f>
        <v>70541.231505183299</v>
      </c>
      <c r="C8" s="153">
        <f>ตาราง3.2!E7</f>
        <v>1574002.0498940176</v>
      </c>
      <c r="D8" s="153">
        <f>ตาราง3.2!F7</f>
        <v>55898.01599351364</v>
      </c>
      <c r="E8" s="153">
        <f>ตาราง3.2!G7</f>
        <v>65623.163843169052</v>
      </c>
      <c r="F8" s="153">
        <f>ตาราง3.2!H7</f>
        <v>1766064.4612358836</v>
      </c>
      <c r="G8" s="143">
        <f>ตาราง1.1!G8</f>
        <v>184</v>
      </c>
      <c r="H8" s="447" t="s">
        <v>100</v>
      </c>
      <c r="I8" s="120">
        <f t="shared" si="0"/>
        <v>9598.176419760237</v>
      </c>
    </row>
    <row r="9" spans="1:10" ht="25.5" customHeight="1">
      <c r="A9" s="156" t="s">
        <v>108</v>
      </c>
      <c r="B9" s="153">
        <f>ตาราง3.2!D13</f>
        <v>1297729.7933333335</v>
      </c>
      <c r="C9" s="153">
        <f>ตาราง3.2!E13</f>
        <v>2979539.8200000008</v>
      </c>
      <c r="D9" s="153">
        <f>ตาราง3.2!F13</f>
        <v>580517.12000000011</v>
      </c>
      <c r="E9" s="153">
        <f>ตาราง3.2!G13</f>
        <v>4134313.9733333336</v>
      </c>
      <c r="F9" s="153">
        <f>ตาราง3.2!H13</f>
        <v>8992100.706666667</v>
      </c>
      <c r="G9" s="143">
        <f>ตาราง1.1!G10</f>
        <v>530</v>
      </c>
      <c r="H9" s="447" t="s">
        <v>100</v>
      </c>
      <c r="I9" s="120">
        <f t="shared" si="0"/>
        <v>16966.227748427675</v>
      </c>
    </row>
    <row r="10" spans="1:10" ht="25.5" customHeight="1">
      <c r="A10" s="156" t="s">
        <v>109</v>
      </c>
      <c r="B10" s="153">
        <f>ตาราง3.2!D14</f>
        <v>648864.89666666673</v>
      </c>
      <c r="C10" s="153">
        <f>ตาราง3.2!E14</f>
        <v>1489769.9100000004</v>
      </c>
      <c r="D10" s="153">
        <f>ตาราง3.2!F14</f>
        <v>290258.56000000006</v>
      </c>
      <c r="E10" s="153">
        <f>ตาราง3.2!G14</f>
        <v>2067156.9866666668</v>
      </c>
      <c r="F10" s="153">
        <f>ตาราง3.2!H14</f>
        <v>4496050.3533333335</v>
      </c>
      <c r="G10" s="143">
        <f>ตาราง1.1!G11</f>
        <v>265</v>
      </c>
      <c r="H10" s="447" t="s">
        <v>100</v>
      </c>
      <c r="I10" s="120">
        <f t="shared" si="0"/>
        <v>16966.227748427675</v>
      </c>
    </row>
    <row r="11" spans="1:10" ht="25.5" customHeight="1">
      <c r="A11" s="156" t="s">
        <v>111</v>
      </c>
      <c r="B11" s="153">
        <f>ตาราง3.2!D20</f>
        <v>7099807.1838000007</v>
      </c>
      <c r="C11" s="153">
        <f>ตาราง3.2!E20</f>
        <v>30586285.608500004</v>
      </c>
      <c r="D11" s="153">
        <f>ตาราง3.2!F20</f>
        <v>2783192.6965000005</v>
      </c>
      <c r="E11" s="153">
        <f>ตาราง3.2!G20</f>
        <v>2708805.0152000003</v>
      </c>
      <c r="F11" s="153">
        <f>ตาราง3.2!H20</f>
        <v>43178090.504000008</v>
      </c>
      <c r="G11" s="143">
        <f>ตาราง1.1!G13</f>
        <v>871</v>
      </c>
      <c r="H11" s="447" t="s">
        <v>100</v>
      </c>
      <c r="I11" s="120">
        <f t="shared" si="0"/>
        <v>49573.008615384628</v>
      </c>
    </row>
    <row r="12" spans="1:10" ht="25.5" customHeight="1">
      <c r="A12" s="156" t="s">
        <v>113</v>
      </c>
      <c r="B12" s="153">
        <f>ตาราง3.2!D21</f>
        <v>2420944.585061539</v>
      </c>
      <c r="C12" s="153">
        <f>ตาราง3.2!E21</f>
        <v>10429537.113346156</v>
      </c>
      <c r="D12" s="153">
        <f>ตาราง3.2!F21</f>
        <v>949033.56011538475</v>
      </c>
      <c r="E12" s="153">
        <f>ตาราง3.2!G21</f>
        <v>923668.30024615407</v>
      </c>
      <c r="F12" s="153">
        <f>ตาราง3.2!H21</f>
        <v>14723183.558769234</v>
      </c>
      <c r="G12" s="143">
        <f>ตาราง1.1!G14</f>
        <v>297</v>
      </c>
      <c r="H12" s="447" t="s">
        <v>100</v>
      </c>
      <c r="I12" s="120">
        <f t="shared" si="0"/>
        <v>49573.008615384628</v>
      </c>
    </row>
    <row r="13" spans="1:10" ht="25.5" customHeight="1">
      <c r="A13" s="156" t="s">
        <v>114</v>
      </c>
      <c r="B13" s="153">
        <f>ตาราง3.2!D22</f>
        <v>383112.44275384623</v>
      </c>
      <c r="C13" s="153">
        <f>ตาราง3.2!E22</f>
        <v>1650465.4691153849</v>
      </c>
      <c r="D13" s="153">
        <f>ตาราง3.2!F22</f>
        <v>150183.76203846157</v>
      </c>
      <c r="E13" s="153">
        <f>ตาราง3.2!G22</f>
        <v>146169.73101538463</v>
      </c>
      <c r="F13" s="153">
        <f>ตาราง3.2!H22</f>
        <v>2329931.4049230772</v>
      </c>
      <c r="G13" s="143">
        <f>ตาราง1.1!G15</f>
        <v>47</v>
      </c>
      <c r="H13" s="447" t="s">
        <v>100</v>
      </c>
      <c r="I13" s="120">
        <f t="shared" si="0"/>
        <v>49573.00861538462</v>
      </c>
    </row>
    <row r="14" spans="1:10" ht="25.5" customHeight="1">
      <c r="A14" s="156" t="s">
        <v>115</v>
      </c>
      <c r="B14" s="153">
        <f>ตาราง3.2!D23</f>
        <v>692862.92838461557</v>
      </c>
      <c r="C14" s="153">
        <f>ตาราง3.2!E23</f>
        <v>2984884.3590384619</v>
      </c>
      <c r="D14" s="153">
        <f>ตาราง3.2!F23</f>
        <v>271608.9313461539</v>
      </c>
      <c r="E14" s="153">
        <f>ตาราง3.2!G23</f>
        <v>264349.51353846164</v>
      </c>
      <c r="F14" s="153">
        <f>ตาราง3.2!H23</f>
        <v>4213705.732307693</v>
      </c>
      <c r="G14" s="143">
        <f>ตาราง1.1!G16</f>
        <v>85</v>
      </c>
      <c r="H14" s="447" t="s">
        <v>100</v>
      </c>
      <c r="I14" s="120">
        <f t="shared" si="0"/>
        <v>49573.00861538462</v>
      </c>
    </row>
    <row r="15" spans="1:10" ht="25.5" customHeight="1">
      <c r="A15" s="156" t="s">
        <v>117</v>
      </c>
      <c r="B15" s="153">
        <f>ตาราง3.2!D29</f>
        <v>5284473.0665388489</v>
      </c>
      <c r="C15" s="153">
        <f>ตาราง3.2!E29</f>
        <v>148168484.29067099</v>
      </c>
      <c r="D15" s="153">
        <f>ตาราง3.2!F29</f>
        <v>2316825.8969576182</v>
      </c>
      <c r="E15" s="153">
        <f>ตาราง3.2!G29</f>
        <v>578027.07923309773</v>
      </c>
      <c r="F15" s="153">
        <f>ตาราง3.2!H29</f>
        <v>156347810.33340055</v>
      </c>
      <c r="G15" s="143">
        <f>ตาราง1.1!G18</f>
        <v>2022</v>
      </c>
      <c r="H15" s="447" t="s">
        <v>100</v>
      </c>
      <c r="I15" s="120">
        <f t="shared" si="0"/>
        <v>77323.348335015107</v>
      </c>
    </row>
    <row r="16" spans="1:10" ht="25.5" customHeight="1">
      <c r="A16" s="156" t="s">
        <v>120</v>
      </c>
      <c r="B16" s="153">
        <f>ตาราง3.2!D30</f>
        <v>253508.35185671036</v>
      </c>
      <c r="C16" s="153">
        <f>ตาราง3.2!E30</f>
        <v>7107983.6677522697</v>
      </c>
      <c r="D16" s="153">
        <f>ตาราง3.2!F30</f>
        <v>111143.47774722501</v>
      </c>
      <c r="E16" s="153">
        <f>ตาราง3.2!G30</f>
        <v>27729.291140262354</v>
      </c>
      <c r="F16" s="153">
        <f>ตาราง3.2!H30</f>
        <v>7500364.7884964673</v>
      </c>
      <c r="G16" s="143">
        <f>ตาราง1.1!G19</f>
        <v>97</v>
      </c>
      <c r="H16" s="447" t="s">
        <v>100</v>
      </c>
      <c r="I16" s="120">
        <f t="shared" si="0"/>
        <v>77323.348335015122</v>
      </c>
    </row>
    <row r="17" spans="1:9" ht="25.5" customHeight="1">
      <c r="A17" s="156" t="s">
        <v>122</v>
      </c>
      <c r="B17" s="153">
        <f>ตาราง3.2!D31</f>
        <v>3117891.3790211906</v>
      </c>
      <c r="C17" s="153">
        <f>ตาราง3.2!E31</f>
        <v>87420871.295138747</v>
      </c>
      <c r="D17" s="153">
        <f>ตาราง3.2!F31</f>
        <v>1366950.1953859739</v>
      </c>
      <c r="E17" s="153">
        <f>ตาราง3.2!G31</f>
        <v>341041.69412714423</v>
      </c>
      <c r="F17" s="153">
        <f>ตาราง3.2!H31</f>
        <v>92246754.563673064</v>
      </c>
      <c r="G17" s="143">
        <f>ตาราง1.1!G20</f>
        <v>1193</v>
      </c>
      <c r="H17" s="447" t="s">
        <v>100</v>
      </c>
      <c r="I17" s="120">
        <f t="shared" si="0"/>
        <v>77323.348335015136</v>
      </c>
    </row>
    <row r="18" spans="1:9" ht="25.5" customHeight="1">
      <c r="A18" s="156" t="s">
        <v>123</v>
      </c>
      <c r="B18" s="153">
        <f>ตาราง3.2!D32</f>
        <v>67950.692250252265</v>
      </c>
      <c r="C18" s="153">
        <f>ตาราง3.2!E32</f>
        <v>1905232.7356861753</v>
      </c>
      <c r="D18" s="153">
        <f>ตาราง3.2!F32</f>
        <v>29791.035272452067</v>
      </c>
      <c r="E18" s="153">
        <f>ตาราง3.2!G32</f>
        <v>7432.593501513621</v>
      </c>
      <c r="F18" s="153">
        <f>ตาราง3.2!H32</f>
        <v>2010407.0567103932</v>
      </c>
      <c r="G18" s="143">
        <f>ตาราง1.1!G21</f>
        <v>26</v>
      </c>
      <c r="H18" s="447" t="s">
        <v>100</v>
      </c>
      <c r="I18" s="120">
        <f t="shared" si="0"/>
        <v>77323.348335015122</v>
      </c>
    </row>
    <row r="19" spans="1:9" ht="25.5" customHeight="1">
      <c r="A19" s="156" t="s">
        <v>124</v>
      </c>
      <c r="B19" s="153">
        <f>ตาราง3.2!D33</f>
        <v>49656.275105953573</v>
      </c>
      <c r="C19" s="153">
        <f>ตาราง3.2!E33</f>
        <v>1392285.4606937433</v>
      </c>
      <c r="D19" s="153">
        <f>ตาราง3.2!F33</f>
        <v>21770.371929868816</v>
      </c>
      <c r="E19" s="153">
        <f>ตาราง3.2!G33</f>
        <v>5431.5106357214918</v>
      </c>
      <c r="F19" s="153">
        <f>ตาราง3.2!H33</f>
        <v>1469143.6183652873</v>
      </c>
      <c r="G19" s="143">
        <f>ตาราง1.1!G22</f>
        <v>19</v>
      </c>
      <c r="H19" s="447" t="s">
        <v>100</v>
      </c>
      <c r="I19" s="120">
        <f t="shared" si="0"/>
        <v>77323.348335015122</v>
      </c>
    </row>
    <row r="20" spans="1:9" ht="25.5" customHeight="1">
      <c r="A20" s="156" t="s">
        <v>125</v>
      </c>
      <c r="B20" s="153">
        <f>ตาราง3.2!D34</f>
        <v>104539.52653884962</v>
      </c>
      <c r="C20" s="153">
        <f>ตาราง3.2!E34</f>
        <v>2931127.285671039</v>
      </c>
      <c r="D20" s="153">
        <f>ตาราง3.2!F34</f>
        <v>45832.361957618559</v>
      </c>
      <c r="E20" s="153">
        <f>ตาราง3.2!G34</f>
        <v>11434.759233097877</v>
      </c>
      <c r="F20" s="153">
        <f>ตาราง3.2!H34</f>
        <v>3092933.9334006053</v>
      </c>
      <c r="G20" s="143">
        <f>ตาราง1.1!G23</f>
        <v>40</v>
      </c>
      <c r="H20" s="447" t="s">
        <v>100</v>
      </c>
      <c r="I20" s="120">
        <f t="shared" si="0"/>
        <v>77323.348335015136</v>
      </c>
    </row>
    <row r="21" spans="1:9" ht="25.5" customHeight="1">
      <c r="A21" s="156" t="s">
        <v>126</v>
      </c>
      <c r="B21" s="153">
        <f>ตาราง3.2!D35</f>
        <v>15680.928980827446</v>
      </c>
      <c r="C21" s="153">
        <f>ตาราง3.2!E35</f>
        <v>439669.09285065584</v>
      </c>
      <c r="D21" s="153">
        <f>ตาราง3.2!F35</f>
        <v>6874.8542936427857</v>
      </c>
      <c r="E21" s="153">
        <f>ตาราง3.2!G35</f>
        <v>1715.2138849646819</v>
      </c>
      <c r="F21" s="153">
        <f>ตาราง3.2!H35</f>
        <v>463940.09001009079</v>
      </c>
      <c r="G21" s="143">
        <f>ตาราง1.1!G24</f>
        <v>6</v>
      </c>
      <c r="H21" s="447" t="s">
        <v>100</v>
      </c>
      <c r="I21" s="120">
        <f t="shared" si="0"/>
        <v>77323.348335015136</v>
      </c>
    </row>
    <row r="22" spans="1:9" ht="25.5" customHeight="1">
      <c r="A22" s="156" t="s">
        <v>127</v>
      </c>
      <c r="B22" s="153">
        <f>ตาราง3.2!D36</f>
        <v>580194.37229061546</v>
      </c>
      <c r="C22" s="153">
        <f>ตาราง3.2!E36</f>
        <v>16267756.435474265</v>
      </c>
      <c r="D22" s="153">
        <f>ตาราง3.2!F36</f>
        <v>254369.60886478302</v>
      </c>
      <c r="E22" s="153">
        <f>ตาราง3.2!G36</f>
        <v>63462.913743693221</v>
      </c>
      <c r="F22" s="153">
        <f>ตาราง3.2!H36</f>
        <v>17165783.330373358</v>
      </c>
      <c r="G22" s="143">
        <f>ตาราง1.1!G25</f>
        <v>222</v>
      </c>
      <c r="H22" s="447" t="s">
        <v>100</v>
      </c>
      <c r="I22" s="120">
        <f t="shared" si="0"/>
        <v>77323.348335015122</v>
      </c>
    </row>
    <row r="23" spans="1:9" ht="25.5" customHeight="1">
      <c r="A23" s="156" t="s">
        <v>128</v>
      </c>
      <c r="B23" s="153">
        <f>ตาราง3.2!D37</f>
        <v>619396.69474268402</v>
      </c>
      <c r="C23" s="153">
        <f>ตาราง3.2!E37</f>
        <v>17366929.167600907</v>
      </c>
      <c r="D23" s="153">
        <f>ตาราง3.2!F37</f>
        <v>271556.74459888996</v>
      </c>
      <c r="E23" s="153">
        <f>ตาราง3.2!G37</f>
        <v>67750.948456104932</v>
      </c>
      <c r="F23" s="153">
        <f>ตาราง3.2!H37</f>
        <v>18325633.555398587</v>
      </c>
      <c r="G23" s="143">
        <f>ตาราง1.1!G26</f>
        <v>237</v>
      </c>
      <c r="H23" s="447" t="s">
        <v>100</v>
      </c>
      <c r="I23" s="120">
        <f t="shared" si="0"/>
        <v>77323.348335015136</v>
      </c>
    </row>
    <row r="24" spans="1:9" ht="25.5" customHeight="1">
      <c r="A24" s="156" t="s">
        <v>129</v>
      </c>
      <c r="B24" s="153">
        <f>ตาราง3.2!D38</f>
        <v>62723.715923309785</v>
      </c>
      <c r="C24" s="153">
        <f>ตาราง3.2!E38</f>
        <v>1758676.3714026234</v>
      </c>
      <c r="D24" s="153">
        <f>ตาราง3.2!F38</f>
        <v>27499.417174571143</v>
      </c>
      <c r="E24" s="153">
        <f>ตาราง3.2!G38</f>
        <v>6860.8555398587278</v>
      </c>
      <c r="F24" s="153">
        <f>ตาราง3.2!H38</f>
        <v>1855760.3600403632</v>
      </c>
      <c r="G24" s="143">
        <f>ตาราง1.1!G27</f>
        <v>24</v>
      </c>
      <c r="H24" s="447" t="s">
        <v>100</v>
      </c>
      <c r="I24" s="120">
        <f t="shared" si="0"/>
        <v>77323.348335015136</v>
      </c>
    </row>
    <row r="25" spans="1:9" ht="25.5" customHeight="1">
      <c r="A25" s="156" t="s">
        <v>130</v>
      </c>
      <c r="B25" s="153">
        <f>ตาราง3.2!D39</f>
        <v>128060.92001009081</v>
      </c>
      <c r="C25" s="153">
        <f>ตาราง3.2!E39</f>
        <v>3590630.9249470229</v>
      </c>
      <c r="D25" s="153">
        <f>ตาราง3.2!F39</f>
        <v>56144.643398082742</v>
      </c>
      <c r="E25" s="153">
        <f>ตาราง3.2!G39</f>
        <v>14007.580060544902</v>
      </c>
      <c r="F25" s="153">
        <f>ตาราง3.2!H39</f>
        <v>3788844.0684157414</v>
      </c>
      <c r="G25" s="143">
        <f>ตาราง1.1!G28</f>
        <v>49</v>
      </c>
      <c r="H25" s="447" t="s">
        <v>100</v>
      </c>
      <c r="I25" s="120">
        <f t="shared" si="0"/>
        <v>77323.348335015136</v>
      </c>
    </row>
    <row r="26" spans="1:9" ht="25.5" customHeight="1">
      <c r="A26" s="156" t="s">
        <v>131</v>
      </c>
      <c r="B26" s="153">
        <f>ตาราง3.2!D40</f>
        <v>75791.156740665989</v>
      </c>
      <c r="C26" s="153">
        <f>ตาราง3.2!E40</f>
        <v>2125067.2821115032</v>
      </c>
      <c r="D26" s="153">
        <f>ตาราง3.2!F40</f>
        <v>33228.462419273463</v>
      </c>
      <c r="E26" s="153">
        <f>ตาราง3.2!G40</f>
        <v>8290.2004439959619</v>
      </c>
      <c r="F26" s="153">
        <f>ตาราง3.2!H40</f>
        <v>2242377.1017154385</v>
      </c>
      <c r="G26" s="143">
        <f>ตาราง1.1!G29</f>
        <v>29</v>
      </c>
      <c r="H26" s="447" t="s">
        <v>100</v>
      </c>
      <c r="I26" s="120">
        <f t="shared" si="0"/>
        <v>77323.348335015122</v>
      </c>
    </row>
    <row r="27" spans="1:9">
      <c r="A27" s="156" t="s">
        <v>133</v>
      </c>
      <c r="B27" s="153">
        <f>ตาราง3.2!D46</f>
        <v>7436987.2706343746</v>
      </c>
      <c r="C27" s="153">
        <f>ตาราง3.2!E46</f>
        <v>8190153.9041359797</v>
      </c>
      <c r="D27" s="153">
        <f>ตาราง3.2!F46</f>
        <v>2011435.0322597024</v>
      </c>
      <c r="E27" s="153">
        <f>ตาราง3.2!G46</f>
        <v>4888254.6260116724</v>
      </c>
      <c r="F27" s="153">
        <f>ตาราง3.2!H46</f>
        <v>22526830.833041731</v>
      </c>
      <c r="G27" s="144">
        <f>ตาราง1.1!G31</f>
        <v>80665</v>
      </c>
      <c r="H27" s="447" t="s">
        <v>100</v>
      </c>
      <c r="I27" s="120">
        <f t="shared" si="0"/>
        <v>279.2640033848848</v>
      </c>
    </row>
    <row r="28" spans="1:9">
      <c r="A28" s="156" t="s">
        <v>134</v>
      </c>
      <c r="B28" s="153">
        <f>ตาราง3.2!D47</f>
        <v>347025.60077688942</v>
      </c>
      <c r="C28" s="153">
        <f>ตาราง3.2!E47</f>
        <v>382169.953451532</v>
      </c>
      <c r="D28" s="153">
        <f>ตาราง3.2!F47</f>
        <v>93857.825096702654</v>
      </c>
      <c r="E28" s="153">
        <f>ตาราง3.2!G47</f>
        <v>228096.32941558215</v>
      </c>
      <c r="F28" s="153">
        <f>ตาราง3.2!H47</f>
        <v>1051149.7087407063</v>
      </c>
      <c r="G28" s="144">
        <f>ตาราง1.1!G32</f>
        <v>3764</v>
      </c>
      <c r="H28" s="447" t="s">
        <v>100</v>
      </c>
      <c r="I28" s="120">
        <f t="shared" si="0"/>
        <v>279.2640033848848</v>
      </c>
    </row>
    <row r="29" spans="1:9">
      <c r="A29" s="156" t="s">
        <v>135</v>
      </c>
      <c r="B29" s="153">
        <f>ตาราง3.2!D48</f>
        <v>11340.103319754888</v>
      </c>
      <c r="C29" s="153">
        <f>ตาราง3.2!E48</f>
        <v>12488.550551152612</v>
      </c>
      <c r="D29" s="153">
        <f>ตาราง3.2!F48</f>
        <v>3067.0862079953308</v>
      </c>
      <c r="E29" s="153">
        <f>ตาราง3.2!G48</f>
        <v>7453.7323374379912</v>
      </c>
      <c r="F29" s="153">
        <f>ตาราง3.2!H48</f>
        <v>34349.472416340817</v>
      </c>
      <c r="G29" s="144">
        <f>ตาราง1.1!G33</f>
        <v>123</v>
      </c>
      <c r="H29" s="447" t="s">
        <v>100</v>
      </c>
      <c r="I29" s="120">
        <f t="shared" si="0"/>
        <v>279.26400338488469</v>
      </c>
    </row>
    <row r="30" spans="1:9">
      <c r="A30" s="448" t="s">
        <v>136</v>
      </c>
      <c r="B30" s="153">
        <f>ตาราง3.2!D49</f>
        <v>103536.06526898162</v>
      </c>
      <c r="C30" s="153">
        <f>ตาราง3.2!E49</f>
        <v>114021.48186133645</v>
      </c>
      <c r="D30" s="153">
        <f>ตาราง3.2!F49</f>
        <v>28002.746435599653</v>
      </c>
      <c r="E30" s="153">
        <f>ตาราง3.2!G49</f>
        <v>68053.182235307846</v>
      </c>
      <c r="F30" s="153">
        <f>ตาราง3.2!H49</f>
        <v>313613.47580122558</v>
      </c>
      <c r="G30" s="144">
        <f>ตาราง1.1!G34</f>
        <v>1123</v>
      </c>
      <c r="H30" s="449" t="s">
        <v>100</v>
      </c>
      <c r="I30" s="120">
        <f t="shared" si="0"/>
        <v>279.26400338488475</v>
      </c>
    </row>
    <row r="31" spans="1:9">
      <c r="A31" s="450" t="s">
        <v>139</v>
      </c>
      <c r="B31" s="451">
        <f>ตาราง3.2!D55</f>
        <v>1880236.181434819</v>
      </c>
      <c r="C31" s="451">
        <f>ตาราง3.2!E55</f>
        <v>3808587.2373396135</v>
      </c>
      <c r="D31" s="451">
        <f>ตาราง3.2!F55</f>
        <v>462821.48650490621</v>
      </c>
      <c r="E31" s="451">
        <f>ตาราง3.2!G55</f>
        <v>570478.66601919767</v>
      </c>
      <c r="F31" s="451">
        <f>ตาราง3.2!H55</f>
        <v>6722123.5712985359</v>
      </c>
      <c r="G31" s="145">
        <f>ตาราง1.1!G36</f>
        <v>30174</v>
      </c>
      <c r="H31" s="452" t="s">
        <v>100</v>
      </c>
      <c r="I31" s="120">
        <f t="shared" si="0"/>
        <v>222.778669427273</v>
      </c>
    </row>
    <row r="32" spans="1:9">
      <c r="A32" s="156" t="s">
        <v>141</v>
      </c>
      <c r="B32" s="451">
        <f>ตาราง3.2!D56</f>
        <v>2670241.9582039132</v>
      </c>
      <c r="C32" s="451">
        <f>ตาราง3.2!E56</f>
        <v>5408814.8834916521</v>
      </c>
      <c r="D32" s="451">
        <f>ตาราง3.2!F56</f>
        <v>657281.97586359922</v>
      </c>
      <c r="E32" s="451">
        <f>ตาราง3.2!G56</f>
        <v>810172.72473833943</v>
      </c>
      <c r="F32" s="451">
        <f>ตาราง3.2!H56</f>
        <v>9546511.542297503</v>
      </c>
      <c r="G32" s="145">
        <f>ตาราง1.1!G37</f>
        <v>42852</v>
      </c>
      <c r="H32" s="447" t="s">
        <v>100</v>
      </c>
      <c r="I32" s="120">
        <f t="shared" si="0"/>
        <v>222.778669427273</v>
      </c>
    </row>
    <row r="33" spans="1:9">
      <c r="A33" s="156" t="s">
        <v>142</v>
      </c>
      <c r="B33" s="451">
        <f>ตาราง3.2!D57</f>
        <v>1186753.4326050947</v>
      </c>
      <c r="C33" s="451">
        <f>ตาราง3.2!E57</f>
        <v>2403875.6523872521</v>
      </c>
      <c r="D33" s="451">
        <f>ตาราง3.2!F57</f>
        <v>292120.20979936165</v>
      </c>
      <c r="E33" s="451">
        <f>ตาราง3.2!G57</f>
        <v>360070.46445070655</v>
      </c>
      <c r="F33" s="451">
        <f>ตาราง3.2!H57</f>
        <v>4242819.7592424154</v>
      </c>
      <c r="G33" s="145">
        <f>ตาราง1.1!G38</f>
        <v>19045</v>
      </c>
      <c r="H33" s="447" t="s">
        <v>100</v>
      </c>
      <c r="I33" s="120">
        <f t="shared" si="0"/>
        <v>222.77866942727306</v>
      </c>
    </row>
    <row r="34" spans="1:9">
      <c r="A34" s="156" t="s">
        <v>143</v>
      </c>
      <c r="B34" s="451">
        <f>ตาราง3.2!D58</f>
        <v>2041751.7969408527</v>
      </c>
      <c r="C34" s="451">
        <f>ตาราง3.2!E58</f>
        <v>4135751.6212192541</v>
      </c>
      <c r="D34" s="451">
        <f>ตาราง3.2!F58</f>
        <v>502578.67126730824</v>
      </c>
      <c r="E34" s="451">
        <f>ตาราง3.2!G58</f>
        <v>619483.7930266133</v>
      </c>
      <c r="F34" s="451">
        <f>ตาราง3.2!H58</f>
        <v>7299565.8824540284</v>
      </c>
      <c r="G34" s="145">
        <f>ตาราง1.1!G39</f>
        <v>32766</v>
      </c>
      <c r="H34" s="447" t="s">
        <v>100</v>
      </c>
      <c r="I34" s="120">
        <f t="shared" si="0"/>
        <v>222.77866942727303</v>
      </c>
    </row>
    <row r="35" spans="1:9">
      <c r="A35" s="156" t="s">
        <v>144</v>
      </c>
      <c r="B35" s="451">
        <f>ตาราง3.2!D59</f>
        <v>1531656.5698836038</v>
      </c>
      <c r="C35" s="451">
        <f>ตาราง3.2!E59</f>
        <v>3102507.9304635678</v>
      </c>
      <c r="D35" s="451">
        <f>ตาราง3.2!F59</f>
        <v>377018.36476074083</v>
      </c>
      <c r="E35" s="451">
        <f>ตาราง3.2!G59</f>
        <v>464716.82941445871</v>
      </c>
      <c r="F35" s="451">
        <f>ตาราง3.2!H59</f>
        <v>5475899.6945223715</v>
      </c>
      <c r="G35" s="145">
        <f>ตาราง1.1!G40</f>
        <v>24580</v>
      </c>
      <c r="H35" s="447" t="s">
        <v>100</v>
      </c>
      <c r="I35" s="120">
        <f t="shared" si="0"/>
        <v>222.77866942727306</v>
      </c>
    </row>
    <row r="36" spans="1:9">
      <c r="A36" s="156" t="s">
        <v>145</v>
      </c>
      <c r="B36" s="451">
        <f>ตาราง3.2!D60</f>
        <v>166126.78662773341</v>
      </c>
      <c r="C36" s="451">
        <f>ตาราง3.2!E60</f>
        <v>336504.72508608102</v>
      </c>
      <c r="D36" s="451">
        <f>ตาราง3.2!F60</f>
        <v>40892.227845896465</v>
      </c>
      <c r="E36" s="451">
        <f>ตาราง3.2!G60</f>
        <v>50404.193133398985</v>
      </c>
      <c r="F36" s="451">
        <f>ตาราง3.2!H60</f>
        <v>593927.93269310996</v>
      </c>
      <c r="G36" s="145">
        <f>ตาราง1.1!G41</f>
        <v>2666</v>
      </c>
      <c r="H36" s="447" t="s">
        <v>100</v>
      </c>
      <c r="I36" s="120">
        <f t="shared" si="0"/>
        <v>222.77866942727306</v>
      </c>
    </row>
    <row r="37" spans="1:9">
      <c r="A37" s="156" t="s">
        <v>146</v>
      </c>
      <c r="B37" s="451">
        <f>ตาราง3.2!D61</f>
        <v>4256671.763438521</v>
      </c>
      <c r="C37" s="451">
        <f>ตาราง3.2!E61</f>
        <v>8622270.9209884778</v>
      </c>
      <c r="D37" s="451">
        <f>ตาราง3.2!F61</f>
        <v>1047782.811845849</v>
      </c>
      <c r="E37" s="451">
        <f>ตาราง3.2!G61</f>
        <v>1291508.1909735999</v>
      </c>
      <c r="F37" s="451">
        <f>ตาราง3.2!H61</f>
        <v>15218233.687246447</v>
      </c>
      <c r="G37" s="145">
        <f>ตาราง1.1!G42</f>
        <v>68311</v>
      </c>
      <c r="H37" s="447" t="s">
        <v>100</v>
      </c>
      <c r="I37" s="120">
        <f t="shared" si="0"/>
        <v>222.77866942727303</v>
      </c>
    </row>
    <row r="38" spans="1:9">
      <c r="A38" s="156" t="s">
        <v>147</v>
      </c>
      <c r="B38" s="451">
        <f>ตาราง3.2!D62</f>
        <v>7745521.2219907213</v>
      </c>
      <c r="C38" s="451">
        <f>ตาราง3.2!E62</f>
        <v>15689248.810277523</v>
      </c>
      <c r="D38" s="451">
        <f>ตาราง3.2!F62</f>
        <v>1906565.6118698164</v>
      </c>
      <c r="E38" s="451">
        <f>ตาราง3.2!G62</f>
        <v>2350052.965671978</v>
      </c>
      <c r="F38" s="451">
        <f>ตาราง3.2!H62</f>
        <v>27691388.609810039</v>
      </c>
      <c r="G38" s="145">
        <f>ตาราง1.1!G43</f>
        <v>124300</v>
      </c>
      <c r="H38" s="447" t="s">
        <v>100</v>
      </c>
      <c r="I38" s="120">
        <f t="shared" si="0"/>
        <v>222.77866942727303</v>
      </c>
    </row>
    <row r="39" spans="1:9">
      <c r="A39" s="156" t="s">
        <v>148</v>
      </c>
      <c r="B39" s="451">
        <f>ตาราง3.2!D63</f>
        <v>3598022.0505146123</v>
      </c>
      <c r="C39" s="451">
        <f>ตาราง3.2!E63</f>
        <v>7288116.7783928765</v>
      </c>
      <c r="D39" s="451">
        <f>ตาราง3.2!F63</f>
        <v>885655.7119467021</v>
      </c>
      <c r="E39" s="451">
        <f>ตาราง3.2!G63</f>
        <v>1091668.6105459831</v>
      </c>
      <c r="F39" s="451">
        <f>ตาราง3.2!H63</f>
        <v>12863463.151400175</v>
      </c>
      <c r="G39" s="145">
        <f>ตาราง1.1!G44</f>
        <v>57741</v>
      </c>
      <c r="H39" s="447" t="s">
        <v>100</v>
      </c>
      <c r="I39" s="120">
        <f t="shared" si="0"/>
        <v>222.77866942727309</v>
      </c>
    </row>
    <row r="40" spans="1:9">
      <c r="A40" s="156" t="s">
        <v>149</v>
      </c>
      <c r="B40" s="451">
        <f>ตาราง3.2!D64</f>
        <v>630982.68619370926</v>
      </c>
      <c r="C40" s="451">
        <f>ตาราง3.2!E64</f>
        <v>1278112.0953569608</v>
      </c>
      <c r="D40" s="451">
        <f>ตาราง3.2!F64</f>
        <v>155316.84139817991</v>
      </c>
      <c r="E40" s="451">
        <f>ตาราง3.2!G64</f>
        <v>191445.18367171724</v>
      </c>
      <c r="F40" s="451">
        <f>ตาราง3.2!H64</f>
        <v>2255856.8066205671</v>
      </c>
      <c r="G40" s="145">
        <f>ตาราง1.1!G45</f>
        <v>10126</v>
      </c>
      <c r="H40" s="447" t="s">
        <v>100</v>
      </c>
      <c r="I40" s="120">
        <f t="shared" si="0"/>
        <v>222.77866942727306</v>
      </c>
    </row>
    <row r="41" spans="1:9">
      <c r="A41" s="156" t="s">
        <v>150</v>
      </c>
      <c r="B41" s="451">
        <f>ตาราง3.2!D65</f>
        <v>422856.85448454577</v>
      </c>
      <c r="C41" s="451">
        <f>ตาราง3.2!E65</f>
        <v>856534.53279600386</v>
      </c>
      <c r="D41" s="451">
        <f>ตาราง3.2!F65</f>
        <v>104086.51844045515</v>
      </c>
      <c r="E41" s="451">
        <f>ตาราง3.2!G65</f>
        <v>128298.14501247018</v>
      </c>
      <c r="F41" s="451">
        <f>ตาราง3.2!H65</f>
        <v>1511776.050733475</v>
      </c>
      <c r="G41" s="145">
        <f>ตาราง1.1!G46</f>
        <v>6786</v>
      </c>
      <c r="H41" s="447" t="s">
        <v>100</v>
      </c>
      <c r="I41" s="120">
        <f t="shared" si="0"/>
        <v>222.77866942727306</v>
      </c>
    </row>
    <row r="42" spans="1:9">
      <c r="A42" s="156" t="s">
        <v>151</v>
      </c>
      <c r="B42" s="451">
        <f>ตาราง3.2!D66</f>
        <v>119641.19667113585</v>
      </c>
      <c r="C42" s="451">
        <f>ตาราง3.2!E66</f>
        <v>242343.98805899316</v>
      </c>
      <c r="D42" s="451">
        <f>ตาราง3.2!F66</f>
        <v>29449.766490668124</v>
      </c>
      <c r="E42" s="451">
        <f>ตาราง3.2!G66</f>
        <v>36300.094079567163</v>
      </c>
      <c r="F42" s="451">
        <f>ตาราง3.2!H66</f>
        <v>427735.04530036432</v>
      </c>
      <c r="G42" s="145">
        <f>ตาราง1.1!G47</f>
        <v>1920</v>
      </c>
      <c r="H42" s="447" t="s">
        <v>100</v>
      </c>
      <c r="I42" s="120">
        <f t="shared" si="0"/>
        <v>222.77866942727309</v>
      </c>
    </row>
    <row r="43" spans="1:9">
      <c r="A43" s="156" t="s">
        <v>152</v>
      </c>
      <c r="B43" s="451">
        <f>ตาราง3.2!D67</f>
        <v>8599.2110107378903</v>
      </c>
      <c r="C43" s="451">
        <f>ตาราง3.2!E67</f>
        <v>17418.474141740135</v>
      </c>
      <c r="D43" s="451">
        <f>ตาราง3.2!F67</f>
        <v>2116.7019665167718</v>
      </c>
      <c r="E43" s="451">
        <f>ตาราง3.2!G67</f>
        <v>2609.0692619688898</v>
      </c>
      <c r="F43" s="451">
        <f>ตาราง3.2!H67</f>
        <v>30743.456380963686</v>
      </c>
      <c r="G43" s="145">
        <f>ตาราง1.1!G48</f>
        <v>138</v>
      </c>
      <c r="H43" s="447" t="s">
        <v>100</v>
      </c>
      <c r="I43" s="120">
        <f t="shared" si="0"/>
        <v>222.77866942727309</v>
      </c>
    </row>
    <row r="44" spans="1:9">
      <c r="A44" s="156" t="s">
        <v>155</v>
      </c>
      <c r="B44" s="153">
        <f>ตาราง3.2!D74</f>
        <v>2107934.2942906977</v>
      </c>
      <c r="C44" s="153">
        <f>ตาราง3.2!E74</f>
        <v>990102.49375381693</v>
      </c>
      <c r="D44" s="153">
        <f>ตาราง3.2!F74</f>
        <v>246593.61087961789</v>
      </c>
      <c r="E44" s="153">
        <f>ตาราง3.2!G74</f>
        <v>993395.36404014844</v>
      </c>
      <c r="F44" s="153">
        <f>ตาราง3.2!H74</f>
        <v>4338025.7629642803</v>
      </c>
      <c r="G44" s="144">
        <f>ตาราง1.1!G50</f>
        <v>6966</v>
      </c>
      <c r="H44" s="447" t="s">
        <v>100</v>
      </c>
      <c r="I44" s="120">
        <f t="shared" si="0"/>
        <v>622.74271647491821</v>
      </c>
    </row>
    <row r="45" spans="1:9">
      <c r="A45" s="156" t="s">
        <v>156</v>
      </c>
      <c r="B45" s="153">
        <f>ตาราง3.2!D75</f>
        <v>1284550.8296388187</v>
      </c>
      <c r="C45" s="153">
        <f>ตาราง3.2!E75</f>
        <v>603357.03215402714</v>
      </c>
      <c r="D45" s="153">
        <f>ตาราง3.2!F75</f>
        <v>150271.30034223056</v>
      </c>
      <c r="E45" s="153">
        <f>ตาราง3.2!G75</f>
        <v>605363.66930095176</v>
      </c>
      <c r="F45" s="153">
        <f>ตาราง3.2!H75</f>
        <v>2643542.8314360282</v>
      </c>
      <c r="G45" s="144">
        <f>ตาราง1.1!G51</f>
        <v>4245</v>
      </c>
      <c r="H45" s="447" t="s">
        <v>100</v>
      </c>
      <c r="I45" s="120">
        <f t="shared" si="0"/>
        <v>622.74271647491832</v>
      </c>
    </row>
    <row r="46" spans="1:9">
      <c r="A46" s="156" t="s">
        <v>157</v>
      </c>
      <c r="B46" s="153">
        <f>ตาราง3.2!D76</f>
        <v>2540354.3497804198</v>
      </c>
      <c r="C46" s="153">
        <f>ตาราง3.2!E76</f>
        <v>1193211.3745425341</v>
      </c>
      <c r="D46" s="153">
        <f>ตาราง3.2!F76</f>
        <v>297179.63872156077</v>
      </c>
      <c r="E46" s="153">
        <f>ตาราง3.2!G76</f>
        <v>1197179.7417624239</v>
      </c>
      <c r="F46" s="153">
        <f>ตาราง3.2!H76</f>
        <v>5227925.1048069391</v>
      </c>
      <c r="G46" s="144">
        <f>ตาราง1.1!G52</f>
        <v>8395</v>
      </c>
      <c r="H46" s="447" t="s">
        <v>196</v>
      </c>
      <c r="I46" s="120">
        <f t="shared" si="0"/>
        <v>622.74271647491832</v>
      </c>
    </row>
    <row r="47" spans="1:9">
      <c r="A47" s="156" t="s">
        <v>158</v>
      </c>
      <c r="B47" s="153">
        <f>ตาราง3.2!D77</f>
        <v>851828.17089123069</v>
      </c>
      <c r="C47" s="153">
        <f>ตาราง3.2!E77</f>
        <v>400106.01778883068</v>
      </c>
      <c r="D47" s="153">
        <f>ตาราง3.2!F77</f>
        <v>99649.872900678194</v>
      </c>
      <c r="E47" s="153">
        <f>ตาราง3.2!G77</f>
        <v>401436.68529615528</v>
      </c>
      <c r="F47" s="153">
        <f>ตาราง3.2!H77</f>
        <v>1753020.7468768947</v>
      </c>
      <c r="G47" s="144">
        <f>ตาราง1.1!G53</f>
        <v>2815</v>
      </c>
      <c r="H47" s="447" t="s">
        <v>196</v>
      </c>
      <c r="I47" s="120">
        <f t="shared" si="0"/>
        <v>622.74271647491821</v>
      </c>
    </row>
    <row r="48" spans="1:9">
      <c r="A48" s="156" t="s">
        <v>161</v>
      </c>
      <c r="B48" s="153">
        <f>ตาราง3.2!D83</f>
        <v>1546570.693357083</v>
      </c>
      <c r="C48" s="153">
        <f>ตาราง3.2!E83</f>
        <v>1491357.9417457571</v>
      </c>
      <c r="D48" s="153">
        <f>ตาราง3.2!F83</f>
        <v>991137.36846819345</v>
      </c>
      <c r="E48" s="153">
        <f>ตาราง3.2!G83</f>
        <v>1229473.6696141455</v>
      </c>
      <c r="F48" s="153">
        <f>ตาราง3.2!H83</f>
        <v>5258539.673185179</v>
      </c>
      <c r="G48" s="143">
        <f>ตาราง1.1!G55</f>
        <v>4620</v>
      </c>
      <c r="H48" s="447" t="s">
        <v>100</v>
      </c>
      <c r="I48" s="120">
        <f t="shared" si="0"/>
        <v>1138.2120504729826</v>
      </c>
    </row>
    <row r="49" spans="1:9">
      <c r="A49" s="156" t="s">
        <v>162</v>
      </c>
      <c r="B49" s="153">
        <f>ตาราง3.2!D84</f>
        <v>350823.82827667164</v>
      </c>
      <c r="C49" s="153">
        <f>ตาราง3.2!E84</f>
        <v>338299.37726180814</v>
      </c>
      <c r="D49" s="153">
        <f>ตาราง3.2!F84</f>
        <v>224829.42903780661</v>
      </c>
      <c r="E49" s="153">
        <f>ตาราง3.2!G84</f>
        <v>278893.59431939921</v>
      </c>
      <c r="F49" s="153">
        <f>ตาราง3.2!H84</f>
        <v>1192846.2288956856</v>
      </c>
      <c r="G49" s="143">
        <f>ตาราง1.1!G56</f>
        <v>1048</v>
      </c>
      <c r="H49" s="447" t="s">
        <v>100</v>
      </c>
      <c r="I49" s="120">
        <f t="shared" si="0"/>
        <v>1138.2120504729826</v>
      </c>
    </row>
    <row r="50" spans="1:9">
      <c r="A50" s="156" t="s">
        <v>163</v>
      </c>
      <c r="B50" s="153">
        <f>ตาราง3.2!D85</f>
        <v>463971.20800712489</v>
      </c>
      <c r="C50" s="153">
        <f>ตาราง3.2!E85</f>
        <v>447407.3825237272</v>
      </c>
      <c r="D50" s="153">
        <f>ตาราง3.2!F85</f>
        <v>297341.21054045798</v>
      </c>
      <c r="E50" s="153">
        <f>ตาราง3.2!G85</f>
        <v>368842.10088424367</v>
      </c>
      <c r="F50" s="153">
        <f>ตาราง3.2!H85</f>
        <v>1577561.9019555536</v>
      </c>
      <c r="G50" s="143">
        <f>ตาราง1.1!G57</f>
        <v>1386</v>
      </c>
      <c r="H50" s="447" t="s">
        <v>100</v>
      </c>
      <c r="I50" s="120">
        <f t="shared" si="0"/>
        <v>1138.2120504729824</v>
      </c>
    </row>
    <row r="51" spans="1:9">
      <c r="A51" s="156" t="s">
        <v>164</v>
      </c>
      <c r="B51" s="153">
        <f>ตาราง3.2!D86</f>
        <v>65277.334459876882</v>
      </c>
      <c r="C51" s="153">
        <f>ตาราง3.2!E86</f>
        <v>62946.926112645597</v>
      </c>
      <c r="D51" s="153">
        <f>ตาราง3.2!F86</f>
        <v>41833.720097683487</v>
      </c>
      <c r="E51" s="153">
        <f>ตาราง3.2!G86</f>
        <v>51893.369172025617</v>
      </c>
      <c r="F51" s="153">
        <f>ตาราง3.2!H86</f>
        <v>221951.34984223158</v>
      </c>
      <c r="G51" s="143">
        <f>ตาราง1.1!G58</f>
        <v>195</v>
      </c>
      <c r="H51" s="447" t="s">
        <v>100</v>
      </c>
      <c r="I51" s="120">
        <f t="shared" si="0"/>
        <v>1138.2120504729824</v>
      </c>
    </row>
    <row r="52" spans="1:9">
      <c r="A52" s="156" t="s">
        <v>165</v>
      </c>
      <c r="B52" s="153">
        <f>ตาราง3.2!D87</f>
        <v>409071.29594856175</v>
      </c>
      <c r="C52" s="153">
        <f>ตาราง3.2!E87</f>
        <v>394467.40363924572</v>
      </c>
      <c r="D52" s="153">
        <f>ตาราง3.2!F87</f>
        <v>262157.97927881649</v>
      </c>
      <c r="E52" s="153">
        <f>ตาราง3.2!G87</f>
        <v>325198.44681136054</v>
      </c>
      <c r="F52" s="153">
        <f>ตาราง3.2!H87</f>
        <v>1390895.1256779844</v>
      </c>
      <c r="G52" s="143">
        <f>ตาราง1.1!G59</f>
        <v>1222</v>
      </c>
      <c r="H52" s="447" t="s">
        <v>100</v>
      </c>
      <c r="I52" s="120">
        <f t="shared" si="0"/>
        <v>1138.2120504729824</v>
      </c>
    </row>
    <row r="53" spans="1:9">
      <c r="A53" s="156" t="s">
        <v>166</v>
      </c>
      <c r="B53" s="153">
        <f>ตาราง3.2!D88</f>
        <v>124863.82437709783</v>
      </c>
      <c r="C53" s="153">
        <f>ตาราง3.2!E88</f>
        <v>120406.17148726567</v>
      </c>
      <c r="D53" s="153">
        <f>ตาราง3.2!F88</f>
        <v>80020.397930440711</v>
      </c>
      <c r="E53" s="153">
        <f>ตาราง3.2!G88</f>
        <v>99262.701031618242</v>
      </c>
      <c r="F53" s="153">
        <f>ตาราง3.2!H88</f>
        <v>424553.09482642246</v>
      </c>
      <c r="G53" s="143">
        <f>ตาราง1.1!G60</f>
        <v>373</v>
      </c>
      <c r="H53" s="447" t="s">
        <v>100</v>
      </c>
      <c r="I53" s="120">
        <f t="shared" si="0"/>
        <v>1138.2120504729824</v>
      </c>
    </row>
    <row r="54" spans="1:9">
      <c r="A54" s="156" t="s">
        <v>167</v>
      </c>
      <c r="B54" s="153">
        <f>ตาราง3.2!D89</f>
        <v>8368.8890333175477</v>
      </c>
      <c r="C54" s="153">
        <f>ตาราง3.2!E89</f>
        <v>8070.1187323904605</v>
      </c>
      <c r="D54" s="153">
        <f>ตาราง3.2!F89</f>
        <v>5363.2974484209599</v>
      </c>
      <c r="E54" s="153">
        <f>ตาราง3.2!G89</f>
        <v>6652.9960476955921</v>
      </c>
      <c r="F54" s="153">
        <f>ตาราง3.2!H89</f>
        <v>28455.301261824559</v>
      </c>
      <c r="G54" s="143">
        <f>ตาราง1.1!G61</f>
        <v>25</v>
      </c>
      <c r="H54" s="447" t="s">
        <v>100</v>
      </c>
      <c r="I54" s="120">
        <f t="shared" si="0"/>
        <v>1138.2120504729824</v>
      </c>
    </row>
    <row r="55" spans="1:9">
      <c r="A55" s="156" t="s">
        <v>168</v>
      </c>
      <c r="B55" s="153">
        <f>ตาราง3.2!D90</f>
        <v>446229.16325649171</v>
      </c>
      <c r="C55" s="153">
        <f>ตาราง3.2!E90</f>
        <v>430298.73081105942</v>
      </c>
      <c r="D55" s="153">
        <f>ตาราง3.2!F90</f>
        <v>285971.01994980557</v>
      </c>
      <c r="E55" s="153">
        <f>ตาราง3.2!G90</f>
        <v>354737.74926312902</v>
      </c>
      <c r="F55" s="153">
        <f>ตาราง3.2!H90</f>
        <v>1517236.6632804857</v>
      </c>
      <c r="G55" s="143">
        <f>ตาราง1.1!G62</f>
        <v>1333</v>
      </c>
      <c r="H55" s="447" t="s">
        <v>100</v>
      </c>
      <c r="I55" s="120">
        <f t="shared" si="0"/>
        <v>1138.2120504729826</v>
      </c>
    </row>
    <row r="56" spans="1:9">
      <c r="A56" s="156" t="s">
        <v>169</v>
      </c>
      <c r="B56" s="153">
        <f>ตาราง3.2!D91</f>
        <v>46196.267463912867</v>
      </c>
      <c r="C56" s="153">
        <f>ตาราง3.2!E91</f>
        <v>44547.055402795348</v>
      </c>
      <c r="D56" s="153">
        <f>ตาราง3.2!F91</f>
        <v>29605.401915283695</v>
      </c>
      <c r="E56" s="153">
        <f>ตาราง3.2!G91</f>
        <v>36724.53818327967</v>
      </c>
      <c r="F56" s="153">
        <f>ตาราง3.2!H91</f>
        <v>157073.2629652716</v>
      </c>
      <c r="G56" s="143">
        <f>ตาราง1.1!G63</f>
        <v>138</v>
      </c>
      <c r="H56" s="447" t="s">
        <v>100</v>
      </c>
      <c r="I56" s="120">
        <f t="shared" si="0"/>
        <v>1138.2120504729826</v>
      </c>
    </row>
    <row r="57" spans="1:9">
      <c r="A57" s="156" t="s">
        <v>170</v>
      </c>
      <c r="B57" s="153">
        <f>ตาราง3.2!D92</f>
        <v>1339.0222453308077</v>
      </c>
      <c r="C57" s="153">
        <f>ตาราง3.2!E92</f>
        <v>1291.2189971824739</v>
      </c>
      <c r="D57" s="153">
        <f>ตาราง3.2!F92</f>
        <v>858.12759174735356</v>
      </c>
      <c r="E57" s="153">
        <f>ตาราง3.2!G92</f>
        <v>1064.479367631295</v>
      </c>
      <c r="F57" s="153">
        <f>ตาราง3.2!H92</f>
        <v>4552.8482018919303</v>
      </c>
      <c r="G57" s="143">
        <f>ตาราง1.1!G64</f>
        <v>4</v>
      </c>
      <c r="H57" s="447" t="s">
        <v>100</v>
      </c>
      <c r="I57" s="120">
        <f t="shared" si="0"/>
        <v>1138.2120504729826</v>
      </c>
    </row>
    <row r="58" spans="1:9">
      <c r="A58" s="156" t="s">
        <v>171</v>
      </c>
      <c r="B58" s="153">
        <f>ตาราง3.2!D93</f>
        <v>9707.9112786483565</v>
      </c>
      <c r="C58" s="153">
        <f>ตาราง3.2!E93</f>
        <v>9361.3377295729351</v>
      </c>
      <c r="D58" s="153">
        <f>ตาราง3.2!F93</f>
        <v>6221.425040168313</v>
      </c>
      <c r="E58" s="153">
        <f>ตาราง3.2!G93</f>
        <v>7717.4754153268877</v>
      </c>
      <c r="F58" s="153">
        <f>ตาราง3.2!H93</f>
        <v>33008.149463716487</v>
      </c>
      <c r="G58" s="143">
        <f>ตาราง1.1!G65</f>
        <v>29</v>
      </c>
      <c r="H58" s="447" t="s">
        <v>100</v>
      </c>
      <c r="I58" s="120">
        <f t="shared" si="0"/>
        <v>1138.2120504729824</v>
      </c>
    </row>
    <row r="59" spans="1:9">
      <c r="A59" s="156" t="s">
        <v>172</v>
      </c>
      <c r="B59" s="153">
        <f>ตาราง3.2!D94</f>
        <v>154322.31377437559</v>
      </c>
      <c r="C59" s="153">
        <f>ตาราง3.2!E94</f>
        <v>148812.9894252801</v>
      </c>
      <c r="D59" s="153">
        <f>ตาราง3.2!F94</f>
        <v>98899.2049488825</v>
      </c>
      <c r="E59" s="153">
        <f>ตาราง3.2!G94</f>
        <v>122681.24711950673</v>
      </c>
      <c r="F59" s="153">
        <f>ตาราง3.2!H94</f>
        <v>524715.755268045</v>
      </c>
      <c r="G59" s="143">
        <f>ตาราง1.1!G66</f>
        <v>461</v>
      </c>
      <c r="H59" s="447" t="s">
        <v>100</v>
      </c>
      <c r="I59" s="120">
        <f t="shared" si="0"/>
        <v>1138.2120504729826</v>
      </c>
    </row>
    <row r="60" spans="1:9">
      <c r="A60" s="156" t="s">
        <v>175</v>
      </c>
      <c r="B60" s="153">
        <f>ตาราง3.2!D99</f>
        <v>6979751.6555985929</v>
      </c>
      <c r="C60" s="153">
        <f>ตาราง3.2!E99</f>
        <v>143464758.32091853</v>
      </c>
      <c r="D60" s="153">
        <f>ตาราง3.2!F99</f>
        <v>1806406.0742742389</v>
      </c>
      <c r="E60" s="153">
        <f>ตาราง3.2!G99</f>
        <v>3584281.5019152556</v>
      </c>
      <c r="F60" s="153">
        <f>ตาราง3.2!H99</f>
        <v>155835197.5527066</v>
      </c>
      <c r="G60" s="143">
        <f>ตาราง1.1!G68</f>
        <v>183815</v>
      </c>
      <c r="H60" s="447" t="s">
        <v>100</v>
      </c>
      <c r="I60" s="120">
        <f t="shared" si="0"/>
        <v>847.7828118091918</v>
      </c>
    </row>
    <row r="61" spans="1:9">
      <c r="A61" s="158" t="s">
        <v>177</v>
      </c>
      <c r="B61" s="153">
        <f>ตาราง3.2!D100</f>
        <v>6629729.3464219319</v>
      </c>
      <c r="C61" s="153">
        <f>ตาราง3.2!E100</f>
        <v>136270252.2022545</v>
      </c>
      <c r="D61" s="153">
        <f>ตาราง3.2!F100</f>
        <v>1715817.9764984322</v>
      </c>
      <c r="E61" s="153">
        <f>ตาราง3.2!G100</f>
        <v>3404536.0682746125</v>
      </c>
      <c r="F61" s="153">
        <f>ตาราง3.2!H100</f>
        <v>148020335.59344947</v>
      </c>
      <c r="G61" s="143">
        <f>ตาราง1.1!G69</f>
        <v>174597</v>
      </c>
      <c r="H61" s="453" t="s">
        <v>100</v>
      </c>
      <c r="I61" s="120">
        <f t="shared" si="0"/>
        <v>847.78281180919191</v>
      </c>
    </row>
    <row r="62" spans="1:9">
      <c r="A62" s="454" t="s">
        <v>179</v>
      </c>
      <c r="B62" s="153">
        <f>ตาราง3.2!D101</f>
        <v>47046.825891720793</v>
      </c>
      <c r="C62" s="153">
        <f>ตาราง3.2!E101</f>
        <v>967020.29518601892</v>
      </c>
      <c r="D62" s="153">
        <f>ตาราง3.2!F101</f>
        <v>12176.030933415566</v>
      </c>
      <c r="E62" s="153">
        <f>ตาราง3.2!G101</f>
        <v>24159.751820433601</v>
      </c>
      <c r="F62" s="153">
        <f>ตาราง3.2!H101</f>
        <v>1050402.9038315888</v>
      </c>
      <c r="G62" s="143">
        <f>ตาราง1.1!G70</f>
        <v>1239</v>
      </c>
      <c r="H62" s="453" t="s">
        <v>100</v>
      </c>
      <c r="I62" s="120">
        <f t="shared" si="0"/>
        <v>847.78281180919191</v>
      </c>
    </row>
    <row r="63" spans="1:9">
      <c r="A63" s="454" t="s">
        <v>181</v>
      </c>
      <c r="B63" s="153">
        <f>ตาราง3.2!D102</f>
        <v>33946.620134946235</v>
      </c>
      <c r="C63" s="153">
        <f>ตาราง3.2!E102</f>
        <v>697753.14277344721</v>
      </c>
      <c r="D63" s="153">
        <f>ตาราง3.2!F102</f>
        <v>8785.6106977187374</v>
      </c>
      <c r="E63" s="153">
        <f>ตาราง3.2!G102</f>
        <v>17432.4601513056</v>
      </c>
      <c r="F63" s="153">
        <f>ตาราง3.2!H102</f>
        <v>757917.83375741774</v>
      </c>
      <c r="G63" s="143">
        <f>ตาราง1.1!G71</f>
        <v>894</v>
      </c>
      <c r="H63" s="453" t="s">
        <v>100</v>
      </c>
      <c r="I63" s="120">
        <f t="shared" si="0"/>
        <v>847.78281180919214</v>
      </c>
    </row>
    <row r="64" spans="1:9">
      <c r="A64" s="454" t="s">
        <v>184</v>
      </c>
      <c r="B64" s="455">
        <f>ตาราง3.2!D107</f>
        <v>6631.1964274173697</v>
      </c>
      <c r="C64" s="455">
        <f>ตาราง3.2!E107</f>
        <v>33771.199254814564</v>
      </c>
      <c r="D64" s="455">
        <f>ตาราง3.2!F107</f>
        <v>2120.7730948319381</v>
      </c>
      <c r="E64" s="455">
        <f>ตาราง3.2!G107</f>
        <v>10933.157547170356</v>
      </c>
      <c r="F64" s="455">
        <f>ตาราง3.2!H107</f>
        <v>53456.326324234222</v>
      </c>
      <c r="G64" s="146">
        <f>ตาราง1.1!G73</f>
        <v>227</v>
      </c>
      <c r="H64" s="453" t="s">
        <v>100</v>
      </c>
      <c r="I64" s="120">
        <f t="shared" si="0"/>
        <v>235.49042433583358</v>
      </c>
    </row>
    <row r="65" spans="1:9">
      <c r="A65" s="454" t="s">
        <v>187</v>
      </c>
      <c r="B65" s="455">
        <f>ตาราง3.2!D108</f>
        <v>15394.892146471164</v>
      </c>
      <c r="C65" s="455">
        <f>ตาราง3.2!E108</f>
        <v>78402.740120208269</v>
      </c>
      <c r="D65" s="455">
        <f>ตาราง3.2!F108</f>
        <v>4923.5569206010205</v>
      </c>
      <c r="E65" s="455">
        <f>ตาราง3.2!G108</f>
        <v>25382.26443770387</v>
      </c>
      <c r="F65" s="455">
        <f>ตาราง3.2!H108</f>
        <v>124103.45362498432</v>
      </c>
      <c r="G65" s="146">
        <f>ตาราง1.1!G74</f>
        <v>527</v>
      </c>
      <c r="H65" s="453" t="s">
        <v>100</v>
      </c>
      <c r="I65" s="120">
        <f t="shared" si="0"/>
        <v>235.49042433583364</v>
      </c>
    </row>
    <row r="66" spans="1:9">
      <c r="A66" s="454" t="s">
        <v>188</v>
      </c>
      <c r="B66" s="455">
        <f>ตาราง3.2!D109</f>
        <v>57314.570002611799</v>
      </c>
      <c r="C66" s="455">
        <f>ตาราง3.2!E109</f>
        <v>291890.2772596748</v>
      </c>
      <c r="D66" s="455">
        <f>ตาราง3.2!F109</f>
        <v>18330.206220529792</v>
      </c>
      <c r="E66" s="455">
        <f>ตาราง3.2!G109</f>
        <v>94497.159064089166</v>
      </c>
      <c r="F66" s="455">
        <f>ตาราง3.2!H109</f>
        <v>462032.21254690556</v>
      </c>
      <c r="G66" s="146">
        <f>ตาราง1.1!G75</f>
        <v>1962</v>
      </c>
      <c r="H66" s="453" t="s">
        <v>100</v>
      </c>
      <c r="I66" s="120">
        <f t="shared" si="0"/>
        <v>235.49042433583361</v>
      </c>
    </row>
    <row r="67" spans="1:9">
      <c r="A67" s="454" t="s">
        <v>189</v>
      </c>
      <c r="B67" s="455">
        <f>ตาราง3.2!D110</f>
        <v>18111.637819377836</v>
      </c>
      <c r="C67" s="455">
        <f>ตาราง3.2!E110</f>
        <v>92238.517788480312</v>
      </c>
      <c r="D67" s="455">
        <f>ตาราง3.2!F110</f>
        <v>5792.4199065894345</v>
      </c>
      <c r="E67" s="455">
        <f>ตาราง3.2!G110</f>
        <v>29861.487573769256</v>
      </c>
      <c r="F67" s="455">
        <f>ตาราง3.2!H110</f>
        <v>146004.06308821685</v>
      </c>
      <c r="G67" s="146">
        <f>ตาราง1.1!G76</f>
        <v>620</v>
      </c>
      <c r="H67" s="453" t="s">
        <v>100</v>
      </c>
      <c r="I67" s="120">
        <f t="shared" si="0"/>
        <v>235.49042433583364</v>
      </c>
    </row>
    <row r="68" spans="1:9">
      <c r="A68" s="454" t="s">
        <v>190</v>
      </c>
      <c r="B68" s="455">
        <f>ตาราง3.2!D111</f>
        <v>16680.234185265719</v>
      </c>
      <c r="C68" s="455">
        <f>ตาราง3.2!E111</f>
        <v>84948.699447132691</v>
      </c>
      <c r="D68" s="455">
        <f>ตาราง3.2!F111</f>
        <v>5334.6318817138181</v>
      </c>
      <c r="E68" s="455">
        <f>ตาราง3.2!G111</f>
        <v>27501.466781648785</v>
      </c>
      <c r="F68" s="455">
        <f>ตาราง3.2!H111</f>
        <v>134465.03229576102</v>
      </c>
      <c r="G68" s="146">
        <f>ตาราง1.1!G77</f>
        <v>571</v>
      </c>
      <c r="H68" s="453" t="s">
        <v>100</v>
      </c>
      <c r="I68" s="120">
        <f t="shared" si="0"/>
        <v>235.49042433583367</v>
      </c>
    </row>
    <row r="69" spans="1:9">
      <c r="A69" s="454" t="s">
        <v>191</v>
      </c>
      <c r="B69" s="455">
        <f>ตาราง3.2!D112</f>
        <v>7040.1688943065474</v>
      </c>
      <c r="C69" s="455">
        <f>ตาราง3.2!E112</f>
        <v>35854.00449519961</v>
      </c>
      <c r="D69" s="455">
        <f>ตาราง3.2!F112</f>
        <v>2251.5696733678287</v>
      </c>
      <c r="E69" s="455">
        <f>ตาราง3.2!G112</f>
        <v>11607.449202061922</v>
      </c>
      <c r="F69" s="455">
        <f>ตาราง3.2!H112</f>
        <v>56753.192264935904</v>
      </c>
      <c r="G69" s="146">
        <f>ตาราง1.1!G78</f>
        <v>241</v>
      </c>
      <c r="H69" s="453" t="s">
        <v>100</v>
      </c>
      <c r="I69" s="120">
        <f t="shared" si="0"/>
        <v>235.49042433583364</v>
      </c>
    </row>
    <row r="70" spans="1:9">
      <c r="A70" s="454" t="s">
        <v>192</v>
      </c>
      <c r="B70" s="455">
        <f>ตาราง3.2!D113</f>
        <v>584.24638127025287</v>
      </c>
      <c r="C70" s="455">
        <f>ตาราง3.2!E113</f>
        <v>2975.4360576929134</v>
      </c>
      <c r="D70" s="455">
        <f>ตาราง3.2!F113</f>
        <v>186.85225505127207</v>
      </c>
      <c r="E70" s="455">
        <f>ตาราง3.2!G113</f>
        <v>963.273792702234</v>
      </c>
      <c r="F70" s="455">
        <f>ตาราง3.2!H113</f>
        <v>4709.8084867166726</v>
      </c>
      <c r="G70" s="146">
        <f>ตาราง1.1!G79</f>
        <v>20</v>
      </c>
      <c r="H70" s="453" t="s">
        <v>100</v>
      </c>
      <c r="I70" s="120">
        <f t="shared" ref="I70:I86" si="1">+F70/G70</f>
        <v>235.49042433583364</v>
      </c>
    </row>
    <row r="71" spans="1:9">
      <c r="A71" s="454" t="s">
        <v>193</v>
      </c>
      <c r="B71" s="455"/>
      <c r="C71" s="455"/>
      <c r="D71" s="455"/>
      <c r="E71" s="455"/>
      <c r="F71" s="455"/>
      <c r="G71" s="146"/>
      <c r="H71" s="454"/>
      <c r="I71" s="120"/>
    </row>
    <row r="72" spans="1:9">
      <c r="A72" s="454" t="s">
        <v>194</v>
      </c>
      <c r="B72" s="455">
        <f>ตาราง3.2!D115</f>
        <v>47499.230797271564</v>
      </c>
      <c r="C72" s="455">
        <f>ตาราง3.2!E115</f>
        <v>241902.95149043389</v>
      </c>
      <c r="D72" s="455">
        <f>ตาราง3.2!F115</f>
        <v>15191.088335668421</v>
      </c>
      <c r="E72" s="455">
        <f>ตาราง3.2!G115</f>
        <v>78314.159346691638</v>
      </c>
      <c r="F72" s="455">
        <f>ตาราง3.2!H115</f>
        <v>382907.42997006554</v>
      </c>
      <c r="G72" s="146">
        <f>ตาราง1.1!G81</f>
        <v>1626</v>
      </c>
      <c r="H72" s="455" t="s">
        <v>100</v>
      </c>
      <c r="I72" s="120">
        <f t="shared" si="1"/>
        <v>235.49042433583367</v>
      </c>
    </row>
    <row r="73" spans="1:9">
      <c r="A73" s="454" t="s">
        <v>195</v>
      </c>
      <c r="B73" s="455">
        <f>ตาราง3.2!D116</f>
        <v>525.82174314322754</v>
      </c>
      <c r="C73" s="455">
        <f>ตาราง3.2!E116</f>
        <v>2677.8924519236225</v>
      </c>
      <c r="D73" s="455">
        <f>ตาราง3.2!F116</f>
        <v>168.16702954614487</v>
      </c>
      <c r="E73" s="455">
        <f>ตาราง3.2!G116</f>
        <v>866.94641343201079</v>
      </c>
      <c r="F73" s="455">
        <f>ตาราง3.2!H116</f>
        <v>4238.8276380450061</v>
      </c>
      <c r="G73" s="146">
        <f>ตาราง1.1!G82</f>
        <v>18</v>
      </c>
      <c r="H73" s="455" t="s">
        <v>100</v>
      </c>
      <c r="I73" s="120">
        <f t="shared" si="1"/>
        <v>235.49042433583367</v>
      </c>
    </row>
    <row r="74" spans="1:9">
      <c r="A74" s="454" t="s">
        <v>197</v>
      </c>
      <c r="B74" s="455">
        <f>ตาราง3.2!D117</f>
        <v>52582.17431432275</v>
      </c>
      <c r="C74" s="455">
        <f>ตาราง3.2!E117</f>
        <v>267789.24519236223</v>
      </c>
      <c r="D74" s="455">
        <f>ตาราง3.2!F117</f>
        <v>16816.702954614488</v>
      </c>
      <c r="E74" s="455">
        <f>ตาราง3.2!G117</f>
        <v>86694.641343201059</v>
      </c>
      <c r="F74" s="455">
        <f>ตาราง3.2!H117</f>
        <v>423882.76380450052</v>
      </c>
      <c r="G74" s="146">
        <f>ตาราง1.1!G83</f>
        <v>1800</v>
      </c>
      <c r="H74" s="455" t="s">
        <v>100</v>
      </c>
      <c r="I74" s="120">
        <f t="shared" si="1"/>
        <v>235.49042433583361</v>
      </c>
    </row>
    <row r="75" spans="1:9">
      <c r="A75" s="454" t="s">
        <v>199</v>
      </c>
      <c r="B75" s="455">
        <f>ตาราง3.2!D118</f>
        <v>1707284.7753479329</v>
      </c>
      <c r="C75" s="455">
        <f>ตาราง3.2!E118</f>
        <v>8694819.2477902323</v>
      </c>
      <c r="D75" s="455">
        <f>ตาราง3.2!F118</f>
        <v>546019.65971082728</v>
      </c>
      <c r="E75" s="455">
        <f>ตาราง3.2!G118</f>
        <v>2814878.6770344689</v>
      </c>
      <c r="F75" s="455">
        <f>ตาราง3.2!H118</f>
        <v>13763002.359883463</v>
      </c>
      <c r="G75" s="146">
        <f>ตาราง1.1!G84</f>
        <v>58444</v>
      </c>
      <c r="H75" s="455" t="s">
        <v>100</v>
      </c>
      <c r="I75" s="120">
        <f t="shared" si="1"/>
        <v>235.49042433583367</v>
      </c>
    </row>
    <row r="76" spans="1:9">
      <c r="A76" s="454" t="s">
        <v>200</v>
      </c>
      <c r="B76" s="455">
        <f>ตาราง3.2!D119</f>
        <v>758322.59056972479</v>
      </c>
      <c r="C76" s="455">
        <f>ตาราง3.2!E119</f>
        <v>3861967.2310825177</v>
      </c>
      <c r="D76" s="455">
        <f>ตาราง3.2!F119</f>
        <v>242524.88444379863</v>
      </c>
      <c r="E76" s="455">
        <f>ตาราง3.2!G119</f>
        <v>1250281.2192378647</v>
      </c>
      <c r="F76" s="455">
        <f>ตาราง3.2!H119</f>
        <v>6113095.9253339069</v>
      </c>
      <c r="G76" s="146">
        <f>ตาราง1.1!G85</f>
        <v>25959</v>
      </c>
      <c r="H76" s="455" t="s">
        <v>100</v>
      </c>
      <c r="I76" s="120">
        <f t="shared" si="1"/>
        <v>235.49042433583369</v>
      </c>
    </row>
    <row r="77" spans="1:9">
      <c r="A77" s="454" t="s">
        <v>201</v>
      </c>
      <c r="B77" s="455">
        <f>ตาราง3.2!D120</f>
        <v>264313.06288666243</v>
      </c>
      <c r="C77" s="455">
        <f>ตาราง3.2!E120</f>
        <v>1346087.2725002742</v>
      </c>
      <c r="D77" s="455">
        <f>ตาราง3.2!F120</f>
        <v>84531.960185195509</v>
      </c>
      <c r="E77" s="455">
        <f>ตาราง3.2!G120</f>
        <v>435785.06381849071</v>
      </c>
      <c r="F77" s="455">
        <f>ตาราง3.2!H120</f>
        <v>2130717.3593906229</v>
      </c>
      <c r="G77" s="146">
        <f>ตาราง1.1!G86</f>
        <v>9048</v>
      </c>
      <c r="H77" s="455" t="s">
        <v>100</v>
      </c>
      <c r="I77" s="120">
        <f t="shared" si="1"/>
        <v>235.49042433583367</v>
      </c>
    </row>
    <row r="78" spans="1:9">
      <c r="A78" s="454" t="s">
        <v>202</v>
      </c>
      <c r="B78" s="455">
        <f>ตาราง3.2!D121</f>
        <v>2483.0471203985744</v>
      </c>
      <c r="C78" s="455">
        <f>ตาราง3.2!E121</f>
        <v>12645.603245194883</v>
      </c>
      <c r="D78" s="455">
        <f>ตาราง3.2!F121</f>
        <v>794.12208396790641</v>
      </c>
      <c r="E78" s="455">
        <f>ตาราง3.2!G121</f>
        <v>4093.9136189844949</v>
      </c>
      <c r="F78" s="455">
        <f>ตาราง3.2!H121</f>
        <v>20016.68606854586</v>
      </c>
      <c r="G78" s="146">
        <f>ตาราง1.1!G87</f>
        <v>85</v>
      </c>
      <c r="H78" s="455" t="s">
        <v>100</v>
      </c>
      <c r="I78" s="120">
        <f t="shared" si="1"/>
        <v>235.49042433583364</v>
      </c>
    </row>
    <row r="79" spans="1:9">
      <c r="A79" s="454" t="s">
        <v>206</v>
      </c>
      <c r="B79" s="455">
        <f>ตาราง3.2!D127</f>
        <v>11573571.743710712</v>
      </c>
      <c r="C79" s="455">
        <f>ตาราง3.2!E127</f>
        <v>2385761.6520617357</v>
      </c>
      <c r="D79" s="455">
        <f>ตาราง3.2!F127</f>
        <v>358912.6196474579</v>
      </c>
      <c r="E79" s="455">
        <f>ตาราง3.2!G127</f>
        <v>31284313.17591624</v>
      </c>
      <c r="F79" s="455">
        <f>ตาราง3.2!H127</f>
        <v>45602559.191336147</v>
      </c>
      <c r="G79" s="146">
        <f>ตาราง1.1!G89</f>
        <v>44</v>
      </c>
      <c r="H79" s="455" t="s">
        <v>205</v>
      </c>
      <c r="I79" s="120">
        <f t="shared" si="1"/>
        <v>1036421.7998030942</v>
      </c>
    </row>
    <row r="80" spans="1:9">
      <c r="A80" s="454" t="s">
        <v>207</v>
      </c>
      <c r="B80" s="455">
        <f>ตาราง3.2!D128</f>
        <v>3156428.6573756486</v>
      </c>
      <c r="C80" s="455">
        <f>ตาราง3.2!E128</f>
        <v>650662.26874410978</v>
      </c>
      <c r="D80" s="455">
        <f>ตาราง3.2!F128</f>
        <v>97885.259903852173</v>
      </c>
      <c r="E80" s="455">
        <f>ตาราง3.2!G128</f>
        <v>8532085.4116135202</v>
      </c>
      <c r="F80" s="455">
        <f>ตาราง3.2!H128</f>
        <v>12437061.597637132</v>
      </c>
      <c r="G80" s="146">
        <f>ตาราง1.1!G90</f>
        <v>12</v>
      </c>
      <c r="H80" s="455" t="s">
        <v>205</v>
      </c>
      <c r="I80" s="120">
        <f t="shared" si="1"/>
        <v>1036421.7998030944</v>
      </c>
    </row>
    <row r="81" spans="1:9">
      <c r="A81" s="454" t="s">
        <v>210</v>
      </c>
      <c r="B81" s="455">
        <f>ตาราง3.2!D135</f>
        <v>17439073.646008428</v>
      </c>
      <c r="C81" s="455">
        <f>ตาราง3.2!E135</f>
        <v>22850644.575082675</v>
      </c>
      <c r="D81" s="455">
        <f>ตาราง3.2!F135</f>
        <v>2802609.968476397</v>
      </c>
      <c r="E81" s="455">
        <f>ตาราง3.2!G135</f>
        <v>21775701.322230201</v>
      </c>
      <c r="F81" s="455">
        <f>ตาราง3.2!H135</f>
        <v>64868029.511797711</v>
      </c>
      <c r="G81" s="146">
        <f>ตาราง1.1!G92</f>
        <v>2833</v>
      </c>
      <c r="H81" s="454" t="s">
        <v>100</v>
      </c>
      <c r="I81" s="120">
        <f t="shared" si="1"/>
        <v>22897.292450334524</v>
      </c>
    </row>
    <row r="82" spans="1:9">
      <c r="A82" s="454" t="s">
        <v>213</v>
      </c>
      <c r="B82" s="455">
        <f>ตาราง3.2!D141</f>
        <v>41043544.003596872</v>
      </c>
      <c r="C82" s="455">
        <f>ตาราง3.2!E141</f>
        <v>13441247.523155659</v>
      </c>
      <c r="D82" s="455">
        <f>ตาราง3.2!F141</f>
        <v>655856.72867630457</v>
      </c>
      <c r="E82" s="455">
        <f>ตาราง3.2!G141</f>
        <v>40395.521338431645</v>
      </c>
      <c r="F82" s="455">
        <f>ตาราง3.2!H141</f>
        <v>55181043.776767269</v>
      </c>
      <c r="G82" s="146">
        <f>ตาราง1.1!G94</f>
        <v>120</v>
      </c>
      <c r="H82" s="454" t="s">
        <v>100</v>
      </c>
      <c r="I82" s="120">
        <f t="shared" si="1"/>
        <v>459842.03147306055</v>
      </c>
    </row>
    <row r="83" spans="1:9">
      <c r="A83" s="454" t="s">
        <v>214</v>
      </c>
      <c r="B83" s="455">
        <f>ตาราง3.2!D142</f>
        <v>38649337.270053722</v>
      </c>
      <c r="C83" s="455">
        <f>ตาราง3.2!E142</f>
        <v>12657174.750971578</v>
      </c>
      <c r="D83" s="455">
        <f>ตาราง3.2!F142</f>
        <v>617598.41950352013</v>
      </c>
      <c r="E83" s="455">
        <f>ตาราง3.2!G142</f>
        <v>38039.115927023129</v>
      </c>
      <c r="F83" s="455">
        <f>ตาราง3.2!H142</f>
        <v>51962149.556455843</v>
      </c>
      <c r="G83" s="146">
        <f>ตาราง1.1!G95</f>
        <v>113</v>
      </c>
      <c r="H83" s="454" t="s">
        <v>100</v>
      </c>
      <c r="I83" s="120">
        <f t="shared" si="1"/>
        <v>459842.03147306055</v>
      </c>
    </row>
    <row r="84" spans="1:9">
      <c r="A84" s="454" t="s">
        <v>215</v>
      </c>
      <c r="B84" s="455">
        <f>ตาราง3.2!D143</f>
        <v>51304430.00449609</v>
      </c>
      <c r="C84" s="455">
        <f>ตาราง3.2!E143</f>
        <v>16801559.403944574</v>
      </c>
      <c r="D84" s="455">
        <f>ตาราง3.2!F143</f>
        <v>819820.91084538063</v>
      </c>
      <c r="E84" s="455">
        <f>ตาราง3.2!G143</f>
        <v>50494.401673039552</v>
      </c>
      <c r="F84" s="455">
        <f>ตาราง3.2!H143</f>
        <v>68976304.720959082</v>
      </c>
      <c r="G84" s="146">
        <f>ตาราง1.1!G96</f>
        <v>150</v>
      </c>
      <c r="H84" s="454" t="s">
        <v>100</v>
      </c>
      <c r="I84" s="120">
        <f t="shared" si="1"/>
        <v>459842.03147306055</v>
      </c>
    </row>
    <row r="85" spans="1:9">
      <c r="A85" s="454" t="s">
        <v>218</v>
      </c>
      <c r="B85" s="455">
        <f>ตาราง3.2!D149</f>
        <v>19497077.210715462</v>
      </c>
      <c r="C85" s="455">
        <f>ตาราง3.2!E149</f>
        <v>18632141.878711544</v>
      </c>
      <c r="D85" s="455">
        <f>ตาราง3.2!F149</f>
        <v>2560596.3027400728</v>
      </c>
      <c r="E85" s="455">
        <f>ตาราง3.2!G149</f>
        <v>6488402.5449281083</v>
      </c>
      <c r="F85" s="455">
        <f>ตาราง3.2!H149</f>
        <v>47178217.937095195</v>
      </c>
      <c r="G85" s="146">
        <f>ตาราง1.1!G98</f>
        <v>45325</v>
      </c>
      <c r="H85" s="454" t="s">
        <v>100</v>
      </c>
      <c r="I85" s="120">
        <f t="shared" si="1"/>
        <v>1040.8873234880352</v>
      </c>
    </row>
    <row r="86" spans="1:9">
      <c r="A86" s="454" t="s">
        <v>219</v>
      </c>
      <c r="B86" s="455">
        <f>ตาราง3.2!D150</f>
        <v>5821807.8978449656</v>
      </c>
      <c r="C86" s="455">
        <f>ตาราง3.2!E150</f>
        <v>5563539.0664419644</v>
      </c>
      <c r="D86" s="455">
        <f>ตาราง3.2!F150</f>
        <v>764591.51376247418</v>
      </c>
      <c r="E86" s="455">
        <f>ตาราง3.2!G150</f>
        <v>1937430.5580376619</v>
      </c>
      <c r="F86" s="455">
        <f>ตาราง3.2!H150</f>
        <v>14087369.036087066</v>
      </c>
      <c r="G86" s="146">
        <f>ตาราง1.1!G99</f>
        <v>13534</v>
      </c>
      <c r="H86" s="454" t="s">
        <v>100</v>
      </c>
      <c r="I86" s="120">
        <f t="shared" si="1"/>
        <v>1040.887323488035</v>
      </c>
    </row>
    <row r="87" spans="1:9">
      <c r="A87" s="456"/>
      <c r="B87" s="457"/>
      <c r="C87" s="457"/>
      <c r="D87" s="457"/>
      <c r="E87" s="457"/>
      <c r="F87" s="154"/>
      <c r="G87" s="147"/>
      <c r="H87" s="456"/>
      <c r="I87" s="148"/>
    </row>
    <row r="88" spans="1:9">
      <c r="A88" s="458" t="s">
        <v>275</v>
      </c>
      <c r="B88" s="459"/>
      <c r="C88" s="460"/>
      <c r="D88" s="461"/>
      <c r="E88" s="460"/>
      <c r="F88" s="154"/>
      <c r="G88" s="149"/>
      <c r="H88" s="450"/>
      <c r="I88" s="150"/>
    </row>
    <row r="89" spans="1:9" ht="22.5" customHeight="1">
      <c r="A89" s="156" t="s">
        <v>276</v>
      </c>
      <c r="B89" s="160">
        <v>5959564.8463213472</v>
      </c>
      <c r="C89" s="153">
        <v>30951986.463614568</v>
      </c>
      <c r="D89" s="152">
        <v>2113997.0940970136</v>
      </c>
      <c r="E89" s="153">
        <v>11644632.923815511</v>
      </c>
      <c r="F89" s="154">
        <f>SUM(B89:E89)</f>
        <v>50670181.327848434</v>
      </c>
      <c r="G89" s="155">
        <f>ตาราง1.1!G107</f>
        <v>13524</v>
      </c>
      <c r="H89" s="156" t="s">
        <v>235</v>
      </c>
      <c r="I89" s="157">
        <f>+F89/G89</f>
        <v>3746.6859899325964</v>
      </c>
    </row>
    <row r="90" spans="1:9" ht="23.25" customHeight="1">
      <c r="A90" s="156" t="s">
        <v>277</v>
      </c>
      <c r="B90" s="160">
        <v>3673543.9105207603</v>
      </c>
      <c r="C90" s="153">
        <v>6780967.4517667135</v>
      </c>
      <c r="D90" s="153">
        <v>413567.02305786853</v>
      </c>
      <c r="E90" s="153">
        <v>4968734.1795656485</v>
      </c>
      <c r="F90" s="154">
        <f t="shared" ref="F90:F97" si="2">SUM(B90:E90)</f>
        <v>15836812.564910989</v>
      </c>
      <c r="G90" s="155">
        <f>ตาราง1.1!G103</f>
        <v>393120</v>
      </c>
      <c r="H90" s="156" t="s">
        <v>235</v>
      </c>
      <c r="I90" s="157">
        <f t="shared" ref="I90:I97" si="3">+F90/G90</f>
        <v>40.284932246924576</v>
      </c>
    </row>
    <row r="91" spans="1:9" ht="23.25" customHeight="1">
      <c r="A91" s="156" t="s">
        <v>278</v>
      </c>
      <c r="B91" s="160">
        <v>5751011.6523382664</v>
      </c>
      <c r="C91" s="153">
        <v>26804169.977646917</v>
      </c>
      <c r="D91" s="153">
        <v>760558.55713201151</v>
      </c>
      <c r="E91" s="153">
        <v>6958070.0463923467</v>
      </c>
      <c r="F91" s="154">
        <f t="shared" si="2"/>
        <v>40273810.233509541</v>
      </c>
      <c r="G91" s="155">
        <f>ตาราง1.1!G104</f>
        <v>2156</v>
      </c>
      <c r="H91" s="156" t="s">
        <v>227</v>
      </c>
      <c r="I91" s="157">
        <f>+F91/G91</f>
        <v>18679.87487639589</v>
      </c>
    </row>
    <row r="92" spans="1:9" ht="23.25" customHeight="1">
      <c r="A92" s="156" t="s">
        <v>279</v>
      </c>
      <c r="B92" s="153">
        <f>ตาราง3.2!D159</f>
        <v>190505.76461090564</v>
      </c>
      <c r="C92" s="153">
        <f>ตาราง3.2!E159</f>
        <v>288578.1020850662</v>
      </c>
      <c r="D92" s="153">
        <f>ตาราง3.2!F159</f>
        <v>29914.792510765888</v>
      </c>
      <c r="E92" s="153">
        <f>ตาราง3.2!G159</f>
        <v>254656.30584309626</v>
      </c>
      <c r="F92" s="154">
        <f t="shared" si="2"/>
        <v>763654.96504983399</v>
      </c>
      <c r="G92" s="155">
        <f>ตาราง1.1!G105</f>
        <v>1433</v>
      </c>
      <c r="H92" s="88" t="s">
        <v>230</v>
      </c>
      <c r="I92" s="157">
        <f t="shared" si="3"/>
        <v>532.90646549185908</v>
      </c>
    </row>
    <row r="93" spans="1:9" ht="23.25" customHeight="1">
      <c r="A93" s="156" t="s">
        <v>280</v>
      </c>
      <c r="B93" s="153">
        <f>ตาราง3.2!D160</f>
        <v>3771296.2529533636</v>
      </c>
      <c r="C93" s="153">
        <f>ตาราง3.2!E160</f>
        <v>5712758.9671661947</v>
      </c>
      <c r="D93" s="153">
        <f>ตาราง3.2!F160</f>
        <v>592200.16325569199</v>
      </c>
      <c r="E93" s="153">
        <f>ตาราง3.2!G160</f>
        <v>5041235.2296978049</v>
      </c>
      <c r="F93" s="154">
        <f t="shared" si="2"/>
        <v>15117490.613073055</v>
      </c>
      <c r="G93" s="155">
        <f>ตาราง1.1!G106</f>
        <v>28368</v>
      </c>
      <c r="H93" s="88" t="s">
        <v>303</v>
      </c>
      <c r="I93" s="157">
        <f t="shared" si="3"/>
        <v>532.90646549185897</v>
      </c>
    </row>
    <row r="94" spans="1:9" ht="23.25" customHeight="1">
      <c r="A94" s="156" t="s">
        <v>281</v>
      </c>
      <c r="B94" s="153">
        <f>ตาราง3.1!C22+ตาราง3.1!C26+ตาราง3.1!C27</f>
        <v>6149438.3584059263</v>
      </c>
      <c r="C94" s="153">
        <f>ตาราง3.1!D22+ตาราง3.1!D26+ตาราง3.1!D27</f>
        <v>38188756.485831089</v>
      </c>
      <c r="D94" s="153">
        <f>ตาราง3.1!E22+ตาราง3.1!E26+ตาราง3.1!E27</f>
        <v>690461.80946733395</v>
      </c>
      <c r="E94" s="153">
        <f>ตาราง3.1!F22+ตาราง3.1!F26+ตาราง3.1!F27</f>
        <v>8159119.1852917802</v>
      </c>
      <c r="F94" s="154">
        <f t="shared" si="2"/>
        <v>53187775.838996127</v>
      </c>
      <c r="G94" s="155">
        <f>ตาราง1.1!G108</f>
        <v>4241</v>
      </c>
      <c r="H94" s="156" t="s">
        <v>235</v>
      </c>
      <c r="I94" s="157">
        <f t="shared" si="3"/>
        <v>12541.328893892036</v>
      </c>
    </row>
    <row r="95" spans="1:9" ht="23.25" customHeight="1">
      <c r="A95" s="156" t="s">
        <v>238</v>
      </c>
      <c r="B95" s="153">
        <f>ตาราง3.1!C23</f>
        <v>2510984.5391735239</v>
      </c>
      <c r="C95" s="153">
        <f>ตาราง3.1!D23</f>
        <v>8605292.2903245538</v>
      </c>
      <c r="D95" s="153">
        <f>ตาราง3.1!E23</f>
        <v>380436.63376619038</v>
      </c>
      <c r="E95" s="153">
        <f>ตาราง3.1!F23</f>
        <v>6697410.362208874</v>
      </c>
      <c r="F95" s="154">
        <f t="shared" si="2"/>
        <v>18194123.825473145</v>
      </c>
      <c r="G95" s="155">
        <f>ตาราง1.1!G109</f>
        <v>68560</v>
      </c>
      <c r="H95" s="156" t="s">
        <v>235</v>
      </c>
      <c r="I95" s="157">
        <f t="shared" si="3"/>
        <v>265.37520165509255</v>
      </c>
    </row>
    <row r="96" spans="1:9" ht="23.25" customHeight="1">
      <c r="A96" s="156" t="s">
        <v>282</v>
      </c>
      <c r="B96" s="153">
        <f>ตาราง3.1!C25</f>
        <v>3694297.0170036573</v>
      </c>
      <c r="C96" s="153">
        <f>ตาราง3.1!D25</f>
        <v>12673556.210447207</v>
      </c>
      <c r="D96" s="153">
        <f>ตาราง3.1!E25</f>
        <v>237400.75986119773</v>
      </c>
      <c r="E96" s="153">
        <f>ตาราง3.1!F25</f>
        <v>5018360.733391514</v>
      </c>
      <c r="F96" s="154">
        <f t="shared" si="2"/>
        <v>21623614.720703576</v>
      </c>
      <c r="G96" s="155">
        <f>ตาราง1.1!G110</f>
        <v>217730</v>
      </c>
      <c r="H96" s="158" t="s">
        <v>240</v>
      </c>
      <c r="I96" s="157">
        <f t="shared" si="3"/>
        <v>99.313896664233567</v>
      </c>
    </row>
    <row r="97" spans="1:9">
      <c r="A97" s="199" t="s">
        <v>283</v>
      </c>
      <c r="B97" s="159">
        <f>ตาราง3.1!C24</f>
        <v>797892.39238442783</v>
      </c>
      <c r="C97" s="159">
        <f>ตาราง3.1!D24</f>
        <v>6623474.4258976234</v>
      </c>
      <c r="D97" s="159">
        <f>ตาราง3.1!E24</f>
        <v>484561.82403301517</v>
      </c>
      <c r="E97" s="159">
        <f>ตาราง3.1!F24</f>
        <v>491788.43782882276</v>
      </c>
      <c r="F97" s="159">
        <f t="shared" si="2"/>
        <v>8397717.0801438894</v>
      </c>
      <c r="G97" s="198">
        <f>ตาราง1.1!G111</f>
        <v>1059</v>
      </c>
      <c r="H97" s="199" t="s">
        <v>243</v>
      </c>
      <c r="I97" s="200">
        <f t="shared" si="3"/>
        <v>7929.855599758158</v>
      </c>
    </row>
    <row r="98" spans="1:9" ht="21.75" thickBot="1">
      <c r="A98" s="462"/>
      <c r="B98" s="463">
        <f>SUM(B5:B97)</f>
        <v>311721354.17027706</v>
      </c>
      <c r="C98" s="463">
        <f>SUM(C5:C97)</f>
        <v>1082936303.4553108</v>
      </c>
      <c r="D98" s="463">
        <f>SUM(D5:D97)</f>
        <v>45399510.452928454</v>
      </c>
      <c r="E98" s="463">
        <f>SUM(E5:E97)</f>
        <v>168058407.52470249</v>
      </c>
      <c r="F98" s="463">
        <v>1608115575.5916593</v>
      </c>
      <c r="G98" s="151"/>
      <c r="H98" s="464"/>
      <c r="I98" s="464"/>
    </row>
    <row r="99" spans="1:9" ht="21.75" thickTop="1">
      <c r="B99" s="175"/>
      <c r="C99" s="175"/>
      <c r="D99" s="175"/>
      <c r="E99" s="175"/>
      <c r="F99" s="175"/>
    </row>
    <row r="100" spans="1:9">
      <c r="B100" s="175"/>
      <c r="C100" s="175"/>
      <c r="D100" s="175"/>
      <c r="E100" s="175"/>
      <c r="F100" s="175"/>
    </row>
    <row r="101" spans="1:9">
      <c r="F101" s="118"/>
    </row>
    <row r="102" spans="1:9">
      <c r="B102" s="175"/>
      <c r="C102" s="175"/>
      <c r="D102" s="175"/>
      <c r="E102" s="175"/>
      <c r="F102" s="175"/>
    </row>
    <row r="103" spans="1:9">
      <c r="B103" s="175"/>
      <c r="D103" s="175"/>
      <c r="E103" s="175"/>
    </row>
    <row r="104" spans="1:9">
      <c r="C104" s="118"/>
      <c r="D104" s="118"/>
    </row>
    <row r="105" spans="1:9">
      <c r="B105" s="68"/>
      <c r="C105" s="118"/>
      <c r="D105" s="68"/>
    </row>
    <row r="106" spans="1:9">
      <c r="B106" s="68"/>
      <c r="D106" s="68"/>
    </row>
    <row r="107" spans="1:9">
      <c r="B107" s="175"/>
      <c r="D107" s="175"/>
    </row>
  </sheetData>
  <pageMargins left="0.70866141732283461" right="0.70866141732283461" top="1.1417322834645669" bottom="0.74803149606299213" header="0.31496062992125984" footer="0.31496062992125984"/>
  <pageSetup paperSize="9" scale="6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20E5-D6C5-4B0C-A904-AA57ED8772EA}">
  <sheetPr>
    <pageSetUpPr fitToPage="1"/>
  </sheetPr>
  <dimension ref="B1:M74"/>
  <sheetViews>
    <sheetView topLeftCell="A18" workbookViewId="0">
      <selection activeCell="B1" sqref="B1:G29"/>
    </sheetView>
  </sheetViews>
  <sheetFormatPr defaultRowHeight="21"/>
  <cols>
    <col min="1" max="1" width="9.140625" style="49"/>
    <col min="2" max="2" width="40.85546875" style="49" customWidth="1"/>
    <col min="3" max="7" width="18.28515625" style="49" customWidth="1"/>
    <col min="8" max="8" width="7.28515625" style="60" customWidth="1"/>
    <col min="9" max="9" width="9.85546875" style="165" customWidth="1"/>
    <col min="10" max="10" width="14" style="49" bestFit="1" customWidth="1"/>
    <col min="11" max="11" width="12.85546875" style="49" bestFit="1" customWidth="1"/>
    <col min="12" max="12" width="16.5703125" style="49" bestFit="1" customWidth="1"/>
    <col min="13" max="13" width="16.42578125" style="49" bestFit="1" customWidth="1"/>
    <col min="14" max="257" width="9.140625" style="49"/>
    <col min="258" max="258" width="40.85546875" style="49" customWidth="1"/>
    <col min="259" max="263" width="18.28515625" style="49" customWidth="1"/>
    <col min="264" max="264" width="7.28515625" style="49" customWidth="1"/>
    <col min="265" max="265" width="9.85546875" style="49" customWidth="1"/>
    <col min="266" max="266" width="14" style="49" bestFit="1" customWidth="1"/>
    <col min="267" max="267" width="12.85546875" style="49" bestFit="1" customWidth="1"/>
    <col min="268" max="268" width="16.5703125" style="49" bestFit="1" customWidth="1"/>
    <col min="269" max="269" width="16.42578125" style="49" bestFit="1" customWidth="1"/>
    <col min="270" max="513" width="9.140625" style="49"/>
    <col min="514" max="514" width="40.85546875" style="49" customWidth="1"/>
    <col min="515" max="519" width="18.28515625" style="49" customWidth="1"/>
    <col min="520" max="520" width="7.28515625" style="49" customWidth="1"/>
    <col min="521" max="521" width="9.85546875" style="49" customWidth="1"/>
    <col min="522" max="522" width="14" style="49" bestFit="1" customWidth="1"/>
    <col min="523" max="523" width="12.85546875" style="49" bestFit="1" customWidth="1"/>
    <col min="524" max="524" width="16.5703125" style="49" bestFit="1" customWidth="1"/>
    <col min="525" max="525" width="16.42578125" style="49" bestFit="1" customWidth="1"/>
    <col min="526" max="769" width="9.140625" style="49"/>
    <col min="770" max="770" width="40.85546875" style="49" customWidth="1"/>
    <col min="771" max="775" width="18.28515625" style="49" customWidth="1"/>
    <col min="776" max="776" width="7.28515625" style="49" customWidth="1"/>
    <col min="777" max="777" width="9.85546875" style="49" customWidth="1"/>
    <col min="778" max="778" width="14" style="49" bestFit="1" customWidth="1"/>
    <col min="779" max="779" width="12.85546875" style="49" bestFit="1" customWidth="1"/>
    <col min="780" max="780" width="16.5703125" style="49" bestFit="1" customWidth="1"/>
    <col min="781" max="781" width="16.42578125" style="49" bestFit="1" customWidth="1"/>
    <col min="782" max="1025" width="9.140625" style="49"/>
    <col min="1026" max="1026" width="40.85546875" style="49" customWidth="1"/>
    <col min="1027" max="1031" width="18.28515625" style="49" customWidth="1"/>
    <col min="1032" max="1032" width="7.28515625" style="49" customWidth="1"/>
    <col min="1033" max="1033" width="9.85546875" style="49" customWidth="1"/>
    <col min="1034" max="1034" width="14" style="49" bestFit="1" customWidth="1"/>
    <col min="1035" max="1035" width="12.85546875" style="49" bestFit="1" customWidth="1"/>
    <col min="1036" max="1036" width="16.5703125" style="49" bestFit="1" customWidth="1"/>
    <col min="1037" max="1037" width="16.42578125" style="49" bestFit="1" customWidth="1"/>
    <col min="1038" max="1281" width="9.140625" style="49"/>
    <col min="1282" max="1282" width="40.85546875" style="49" customWidth="1"/>
    <col min="1283" max="1287" width="18.28515625" style="49" customWidth="1"/>
    <col min="1288" max="1288" width="7.28515625" style="49" customWidth="1"/>
    <col min="1289" max="1289" width="9.85546875" style="49" customWidth="1"/>
    <col min="1290" max="1290" width="14" style="49" bestFit="1" customWidth="1"/>
    <col min="1291" max="1291" width="12.85546875" style="49" bestFit="1" customWidth="1"/>
    <col min="1292" max="1292" width="16.5703125" style="49" bestFit="1" customWidth="1"/>
    <col min="1293" max="1293" width="16.42578125" style="49" bestFit="1" customWidth="1"/>
    <col min="1294" max="1537" width="9.140625" style="49"/>
    <col min="1538" max="1538" width="40.85546875" style="49" customWidth="1"/>
    <col min="1539" max="1543" width="18.28515625" style="49" customWidth="1"/>
    <col min="1544" max="1544" width="7.28515625" style="49" customWidth="1"/>
    <col min="1545" max="1545" width="9.85546875" style="49" customWidth="1"/>
    <col min="1546" max="1546" width="14" style="49" bestFit="1" customWidth="1"/>
    <col min="1547" max="1547" width="12.85546875" style="49" bestFit="1" customWidth="1"/>
    <col min="1548" max="1548" width="16.5703125" style="49" bestFit="1" customWidth="1"/>
    <col min="1549" max="1549" width="16.42578125" style="49" bestFit="1" customWidth="1"/>
    <col min="1550" max="1793" width="9.140625" style="49"/>
    <col min="1794" max="1794" width="40.85546875" style="49" customWidth="1"/>
    <col min="1795" max="1799" width="18.28515625" style="49" customWidth="1"/>
    <col min="1800" max="1800" width="7.28515625" style="49" customWidth="1"/>
    <col min="1801" max="1801" width="9.85546875" style="49" customWidth="1"/>
    <col min="1802" max="1802" width="14" style="49" bestFit="1" customWidth="1"/>
    <col min="1803" max="1803" width="12.85546875" style="49" bestFit="1" customWidth="1"/>
    <col min="1804" max="1804" width="16.5703125" style="49" bestFit="1" customWidth="1"/>
    <col min="1805" max="1805" width="16.42578125" style="49" bestFit="1" customWidth="1"/>
    <col min="1806" max="2049" width="9.140625" style="49"/>
    <col min="2050" max="2050" width="40.85546875" style="49" customWidth="1"/>
    <col min="2051" max="2055" width="18.28515625" style="49" customWidth="1"/>
    <col min="2056" max="2056" width="7.28515625" style="49" customWidth="1"/>
    <col min="2057" max="2057" width="9.85546875" style="49" customWidth="1"/>
    <col min="2058" max="2058" width="14" style="49" bestFit="1" customWidth="1"/>
    <col min="2059" max="2059" width="12.85546875" style="49" bestFit="1" customWidth="1"/>
    <col min="2060" max="2060" width="16.5703125" style="49" bestFit="1" customWidth="1"/>
    <col min="2061" max="2061" width="16.42578125" style="49" bestFit="1" customWidth="1"/>
    <col min="2062" max="2305" width="9.140625" style="49"/>
    <col min="2306" max="2306" width="40.85546875" style="49" customWidth="1"/>
    <col min="2307" max="2311" width="18.28515625" style="49" customWidth="1"/>
    <col min="2312" max="2312" width="7.28515625" style="49" customWidth="1"/>
    <col min="2313" max="2313" width="9.85546875" style="49" customWidth="1"/>
    <col min="2314" max="2314" width="14" style="49" bestFit="1" customWidth="1"/>
    <col min="2315" max="2315" width="12.85546875" style="49" bestFit="1" customWidth="1"/>
    <col min="2316" max="2316" width="16.5703125" style="49" bestFit="1" customWidth="1"/>
    <col min="2317" max="2317" width="16.42578125" style="49" bestFit="1" customWidth="1"/>
    <col min="2318" max="2561" width="9.140625" style="49"/>
    <col min="2562" max="2562" width="40.85546875" style="49" customWidth="1"/>
    <col min="2563" max="2567" width="18.28515625" style="49" customWidth="1"/>
    <col min="2568" max="2568" width="7.28515625" style="49" customWidth="1"/>
    <col min="2569" max="2569" width="9.85546875" style="49" customWidth="1"/>
    <col min="2570" max="2570" width="14" style="49" bestFit="1" customWidth="1"/>
    <col min="2571" max="2571" width="12.85546875" style="49" bestFit="1" customWidth="1"/>
    <col min="2572" max="2572" width="16.5703125" style="49" bestFit="1" customWidth="1"/>
    <col min="2573" max="2573" width="16.42578125" style="49" bestFit="1" customWidth="1"/>
    <col min="2574" max="2817" width="9.140625" style="49"/>
    <col min="2818" max="2818" width="40.85546875" style="49" customWidth="1"/>
    <col min="2819" max="2823" width="18.28515625" style="49" customWidth="1"/>
    <col min="2824" max="2824" width="7.28515625" style="49" customWidth="1"/>
    <col min="2825" max="2825" width="9.85546875" style="49" customWidth="1"/>
    <col min="2826" max="2826" width="14" style="49" bestFit="1" customWidth="1"/>
    <col min="2827" max="2827" width="12.85546875" style="49" bestFit="1" customWidth="1"/>
    <col min="2828" max="2828" width="16.5703125" style="49" bestFit="1" customWidth="1"/>
    <col min="2829" max="2829" width="16.42578125" style="49" bestFit="1" customWidth="1"/>
    <col min="2830" max="3073" width="9.140625" style="49"/>
    <col min="3074" max="3074" width="40.85546875" style="49" customWidth="1"/>
    <col min="3075" max="3079" width="18.28515625" style="49" customWidth="1"/>
    <col min="3080" max="3080" width="7.28515625" style="49" customWidth="1"/>
    <col min="3081" max="3081" width="9.85546875" style="49" customWidth="1"/>
    <col min="3082" max="3082" width="14" style="49" bestFit="1" customWidth="1"/>
    <col min="3083" max="3083" width="12.85546875" style="49" bestFit="1" customWidth="1"/>
    <col min="3084" max="3084" width="16.5703125" style="49" bestFit="1" customWidth="1"/>
    <col min="3085" max="3085" width="16.42578125" style="49" bestFit="1" customWidth="1"/>
    <col min="3086" max="3329" width="9.140625" style="49"/>
    <col min="3330" max="3330" width="40.85546875" style="49" customWidth="1"/>
    <col min="3331" max="3335" width="18.28515625" style="49" customWidth="1"/>
    <col min="3336" max="3336" width="7.28515625" style="49" customWidth="1"/>
    <col min="3337" max="3337" width="9.85546875" style="49" customWidth="1"/>
    <col min="3338" max="3338" width="14" style="49" bestFit="1" customWidth="1"/>
    <col min="3339" max="3339" width="12.85546875" style="49" bestFit="1" customWidth="1"/>
    <col min="3340" max="3340" width="16.5703125" style="49" bestFit="1" customWidth="1"/>
    <col min="3341" max="3341" width="16.42578125" style="49" bestFit="1" customWidth="1"/>
    <col min="3342" max="3585" width="9.140625" style="49"/>
    <col min="3586" max="3586" width="40.85546875" style="49" customWidth="1"/>
    <col min="3587" max="3591" width="18.28515625" style="49" customWidth="1"/>
    <col min="3592" max="3592" width="7.28515625" style="49" customWidth="1"/>
    <col min="3593" max="3593" width="9.85546875" style="49" customWidth="1"/>
    <col min="3594" max="3594" width="14" style="49" bestFit="1" customWidth="1"/>
    <col min="3595" max="3595" width="12.85546875" style="49" bestFit="1" customWidth="1"/>
    <col min="3596" max="3596" width="16.5703125" style="49" bestFit="1" customWidth="1"/>
    <col min="3597" max="3597" width="16.42578125" style="49" bestFit="1" customWidth="1"/>
    <col min="3598" max="3841" width="9.140625" style="49"/>
    <col min="3842" max="3842" width="40.85546875" style="49" customWidth="1"/>
    <col min="3843" max="3847" width="18.28515625" style="49" customWidth="1"/>
    <col min="3848" max="3848" width="7.28515625" style="49" customWidth="1"/>
    <col min="3849" max="3849" width="9.85546875" style="49" customWidth="1"/>
    <col min="3850" max="3850" width="14" style="49" bestFit="1" customWidth="1"/>
    <col min="3851" max="3851" width="12.85546875" style="49" bestFit="1" customWidth="1"/>
    <col min="3852" max="3852" width="16.5703125" style="49" bestFit="1" customWidth="1"/>
    <col min="3853" max="3853" width="16.42578125" style="49" bestFit="1" customWidth="1"/>
    <col min="3854" max="4097" width="9.140625" style="49"/>
    <col min="4098" max="4098" width="40.85546875" style="49" customWidth="1"/>
    <col min="4099" max="4103" width="18.28515625" style="49" customWidth="1"/>
    <col min="4104" max="4104" width="7.28515625" style="49" customWidth="1"/>
    <col min="4105" max="4105" width="9.85546875" style="49" customWidth="1"/>
    <col min="4106" max="4106" width="14" style="49" bestFit="1" customWidth="1"/>
    <col min="4107" max="4107" width="12.85546875" style="49" bestFit="1" customWidth="1"/>
    <col min="4108" max="4108" width="16.5703125" style="49" bestFit="1" customWidth="1"/>
    <col min="4109" max="4109" width="16.42578125" style="49" bestFit="1" customWidth="1"/>
    <col min="4110" max="4353" width="9.140625" style="49"/>
    <col min="4354" max="4354" width="40.85546875" style="49" customWidth="1"/>
    <col min="4355" max="4359" width="18.28515625" style="49" customWidth="1"/>
    <col min="4360" max="4360" width="7.28515625" style="49" customWidth="1"/>
    <col min="4361" max="4361" width="9.85546875" style="49" customWidth="1"/>
    <col min="4362" max="4362" width="14" style="49" bestFit="1" customWidth="1"/>
    <col min="4363" max="4363" width="12.85546875" style="49" bestFit="1" customWidth="1"/>
    <col min="4364" max="4364" width="16.5703125" style="49" bestFit="1" customWidth="1"/>
    <col min="4365" max="4365" width="16.42578125" style="49" bestFit="1" customWidth="1"/>
    <col min="4366" max="4609" width="9.140625" style="49"/>
    <col min="4610" max="4610" width="40.85546875" style="49" customWidth="1"/>
    <col min="4611" max="4615" width="18.28515625" style="49" customWidth="1"/>
    <col min="4616" max="4616" width="7.28515625" style="49" customWidth="1"/>
    <col min="4617" max="4617" width="9.85546875" style="49" customWidth="1"/>
    <col min="4618" max="4618" width="14" style="49" bestFit="1" customWidth="1"/>
    <col min="4619" max="4619" width="12.85546875" style="49" bestFit="1" customWidth="1"/>
    <col min="4620" max="4620" width="16.5703125" style="49" bestFit="1" customWidth="1"/>
    <col min="4621" max="4621" width="16.42578125" style="49" bestFit="1" customWidth="1"/>
    <col min="4622" max="4865" width="9.140625" style="49"/>
    <col min="4866" max="4866" width="40.85546875" style="49" customWidth="1"/>
    <col min="4867" max="4871" width="18.28515625" style="49" customWidth="1"/>
    <col min="4872" max="4872" width="7.28515625" style="49" customWidth="1"/>
    <col min="4873" max="4873" width="9.85546875" style="49" customWidth="1"/>
    <col min="4874" max="4874" width="14" style="49" bestFit="1" customWidth="1"/>
    <col min="4875" max="4875" width="12.85546875" style="49" bestFit="1" customWidth="1"/>
    <col min="4876" max="4876" width="16.5703125" style="49" bestFit="1" customWidth="1"/>
    <col min="4877" max="4877" width="16.42578125" style="49" bestFit="1" customWidth="1"/>
    <col min="4878" max="5121" width="9.140625" style="49"/>
    <col min="5122" max="5122" width="40.85546875" style="49" customWidth="1"/>
    <col min="5123" max="5127" width="18.28515625" style="49" customWidth="1"/>
    <col min="5128" max="5128" width="7.28515625" style="49" customWidth="1"/>
    <col min="5129" max="5129" width="9.85546875" style="49" customWidth="1"/>
    <col min="5130" max="5130" width="14" style="49" bestFit="1" customWidth="1"/>
    <col min="5131" max="5131" width="12.85546875" style="49" bestFit="1" customWidth="1"/>
    <col min="5132" max="5132" width="16.5703125" style="49" bestFit="1" customWidth="1"/>
    <col min="5133" max="5133" width="16.42578125" style="49" bestFit="1" customWidth="1"/>
    <col min="5134" max="5377" width="9.140625" style="49"/>
    <col min="5378" max="5378" width="40.85546875" style="49" customWidth="1"/>
    <col min="5379" max="5383" width="18.28515625" style="49" customWidth="1"/>
    <col min="5384" max="5384" width="7.28515625" style="49" customWidth="1"/>
    <col min="5385" max="5385" width="9.85546875" style="49" customWidth="1"/>
    <col min="5386" max="5386" width="14" style="49" bestFit="1" customWidth="1"/>
    <col min="5387" max="5387" width="12.85546875" style="49" bestFit="1" customWidth="1"/>
    <col min="5388" max="5388" width="16.5703125" style="49" bestFit="1" customWidth="1"/>
    <col min="5389" max="5389" width="16.42578125" style="49" bestFit="1" customWidth="1"/>
    <col min="5390" max="5633" width="9.140625" style="49"/>
    <col min="5634" max="5634" width="40.85546875" style="49" customWidth="1"/>
    <col min="5635" max="5639" width="18.28515625" style="49" customWidth="1"/>
    <col min="5640" max="5640" width="7.28515625" style="49" customWidth="1"/>
    <col min="5641" max="5641" width="9.85546875" style="49" customWidth="1"/>
    <col min="5642" max="5642" width="14" style="49" bestFit="1" customWidth="1"/>
    <col min="5643" max="5643" width="12.85546875" style="49" bestFit="1" customWidth="1"/>
    <col min="5644" max="5644" width="16.5703125" style="49" bestFit="1" customWidth="1"/>
    <col min="5645" max="5645" width="16.42578125" style="49" bestFit="1" customWidth="1"/>
    <col min="5646" max="5889" width="9.140625" style="49"/>
    <col min="5890" max="5890" width="40.85546875" style="49" customWidth="1"/>
    <col min="5891" max="5895" width="18.28515625" style="49" customWidth="1"/>
    <col min="5896" max="5896" width="7.28515625" style="49" customWidth="1"/>
    <col min="5897" max="5897" width="9.85546875" style="49" customWidth="1"/>
    <col min="5898" max="5898" width="14" style="49" bestFit="1" customWidth="1"/>
    <col min="5899" max="5899" width="12.85546875" style="49" bestFit="1" customWidth="1"/>
    <col min="5900" max="5900" width="16.5703125" style="49" bestFit="1" customWidth="1"/>
    <col min="5901" max="5901" width="16.42578125" style="49" bestFit="1" customWidth="1"/>
    <col min="5902" max="6145" width="9.140625" style="49"/>
    <col min="6146" max="6146" width="40.85546875" style="49" customWidth="1"/>
    <col min="6147" max="6151" width="18.28515625" style="49" customWidth="1"/>
    <col min="6152" max="6152" width="7.28515625" style="49" customWidth="1"/>
    <col min="6153" max="6153" width="9.85546875" style="49" customWidth="1"/>
    <col min="6154" max="6154" width="14" style="49" bestFit="1" customWidth="1"/>
    <col min="6155" max="6155" width="12.85546875" style="49" bestFit="1" customWidth="1"/>
    <col min="6156" max="6156" width="16.5703125" style="49" bestFit="1" customWidth="1"/>
    <col min="6157" max="6157" width="16.42578125" style="49" bestFit="1" customWidth="1"/>
    <col min="6158" max="6401" width="9.140625" style="49"/>
    <col min="6402" max="6402" width="40.85546875" style="49" customWidth="1"/>
    <col min="6403" max="6407" width="18.28515625" style="49" customWidth="1"/>
    <col min="6408" max="6408" width="7.28515625" style="49" customWidth="1"/>
    <col min="6409" max="6409" width="9.85546875" style="49" customWidth="1"/>
    <col min="6410" max="6410" width="14" style="49" bestFit="1" customWidth="1"/>
    <col min="6411" max="6411" width="12.85546875" style="49" bestFit="1" customWidth="1"/>
    <col min="6412" max="6412" width="16.5703125" style="49" bestFit="1" customWidth="1"/>
    <col min="6413" max="6413" width="16.42578125" style="49" bestFit="1" customWidth="1"/>
    <col min="6414" max="6657" width="9.140625" style="49"/>
    <col min="6658" max="6658" width="40.85546875" style="49" customWidth="1"/>
    <col min="6659" max="6663" width="18.28515625" style="49" customWidth="1"/>
    <col min="6664" max="6664" width="7.28515625" style="49" customWidth="1"/>
    <col min="6665" max="6665" width="9.85546875" style="49" customWidth="1"/>
    <col min="6666" max="6666" width="14" style="49" bestFit="1" customWidth="1"/>
    <col min="6667" max="6667" width="12.85546875" style="49" bestFit="1" customWidth="1"/>
    <col min="6668" max="6668" width="16.5703125" style="49" bestFit="1" customWidth="1"/>
    <col min="6669" max="6669" width="16.42578125" style="49" bestFit="1" customWidth="1"/>
    <col min="6670" max="6913" width="9.140625" style="49"/>
    <col min="6914" max="6914" width="40.85546875" style="49" customWidth="1"/>
    <col min="6915" max="6919" width="18.28515625" style="49" customWidth="1"/>
    <col min="6920" max="6920" width="7.28515625" style="49" customWidth="1"/>
    <col min="6921" max="6921" width="9.85546875" style="49" customWidth="1"/>
    <col min="6922" max="6922" width="14" style="49" bestFit="1" customWidth="1"/>
    <col min="6923" max="6923" width="12.85546875" style="49" bestFit="1" customWidth="1"/>
    <col min="6924" max="6924" width="16.5703125" style="49" bestFit="1" customWidth="1"/>
    <col min="6925" max="6925" width="16.42578125" style="49" bestFit="1" customWidth="1"/>
    <col min="6926" max="7169" width="9.140625" style="49"/>
    <col min="7170" max="7170" width="40.85546875" style="49" customWidth="1"/>
    <col min="7171" max="7175" width="18.28515625" style="49" customWidth="1"/>
    <col min="7176" max="7176" width="7.28515625" style="49" customWidth="1"/>
    <col min="7177" max="7177" width="9.85546875" style="49" customWidth="1"/>
    <col min="7178" max="7178" width="14" style="49" bestFit="1" customWidth="1"/>
    <col min="7179" max="7179" width="12.85546875" style="49" bestFit="1" customWidth="1"/>
    <col min="7180" max="7180" width="16.5703125" style="49" bestFit="1" customWidth="1"/>
    <col min="7181" max="7181" width="16.42578125" style="49" bestFit="1" customWidth="1"/>
    <col min="7182" max="7425" width="9.140625" style="49"/>
    <col min="7426" max="7426" width="40.85546875" style="49" customWidth="1"/>
    <col min="7427" max="7431" width="18.28515625" style="49" customWidth="1"/>
    <col min="7432" max="7432" width="7.28515625" style="49" customWidth="1"/>
    <col min="7433" max="7433" width="9.85546875" style="49" customWidth="1"/>
    <col min="7434" max="7434" width="14" style="49" bestFit="1" customWidth="1"/>
    <col min="7435" max="7435" width="12.85546875" style="49" bestFit="1" customWidth="1"/>
    <col min="7436" max="7436" width="16.5703125" style="49" bestFit="1" customWidth="1"/>
    <col min="7437" max="7437" width="16.42578125" style="49" bestFit="1" customWidth="1"/>
    <col min="7438" max="7681" width="9.140625" style="49"/>
    <col min="7682" max="7682" width="40.85546875" style="49" customWidth="1"/>
    <col min="7683" max="7687" width="18.28515625" style="49" customWidth="1"/>
    <col min="7688" max="7688" width="7.28515625" style="49" customWidth="1"/>
    <col min="7689" max="7689" width="9.85546875" style="49" customWidth="1"/>
    <col min="7690" max="7690" width="14" style="49" bestFit="1" customWidth="1"/>
    <col min="7691" max="7691" width="12.85546875" style="49" bestFit="1" customWidth="1"/>
    <col min="7692" max="7692" width="16.5703125" style="49" bestFit="1" customWidth="1"/>
    <col min="7693" max="7693" width="16.42578125" style="49" bestFit="1" customWidth="1"/>
    <col min="7694" max="7937" width="9.140625" style="49"/>
    <col min="7938" max="7938" width="40.85546875" style="49" customWidth="1"/>
    <col min="7939" max="7943" width="18.28515625" style="49" customWidth="1"/>
    <col min="7944" max="7944" width="7.28515625" style="49" customWidth="1"/>
    <col min="7945" max="7945" width="9.85546875" style="49" customWidth="1"/>
    <col min="7946" max="7946" width="14" style="49" bestFit="1" customWidth="1"/>
    <col min="7947" max="7947" width="12.85546875" style="49" bestFit="1" customWidth="1"/>
    <col min="7948" max="7948" width="16.5703125" style="49" bestFit="1" customWidth="1"/>
    <col min="7949" max="7949" width="16.42578125" style="49" bestFit="1" customWidth="1"/>
    <col min="7950" max="8193" width="9.140625" style="49"/>
    <col min="8194" max="8194" width="40.85546875" style="49" customWidth="1"/>
    <col min="8195" max="8199" width="18.28515625" style="49" customWidth="1"/>
    <col min="8200" max="8200" width="7.28515625" style="49" customWidth="1"/>
    <col min="8201" max="8201" width="9.85546875" style="49" customWidth="1"/>
    <col min="8202" max="8202" width="14" style="49" bestFit="1" customWidth="1"/>
    <col min="8203" max="8203" width="12.85546875" style="49" bestFit="1" customWidth="1"/>
    <col min="8204" max="8204" width="16.5703125" style="49" bestFit="1" customWidth="1"/>
    <col min="8205" max="8205" width="16.42578125" style="49" bestFit="1" customWidth="1"/>
    <col min="8206" max="8449" width="9.140625" style="49"/>
    <col min="8450" max="8450" width="40.85546875" style="49" customWidth="1"/>
    <col min="8451" max="8455" width="18.28515625" style="49" customWidth="1"/>
    <col min="8456" max="8456" width="7.28515625" style="49" customWidth="1"/>
    <col min="8457" max="8457" width="9.85546875" style="49" customWidth="1"/>
    <col min="8458" max="8458" width="14" style="49" bestFit="1" customWidth="1"/>
    <col min="8459" max="8459" width="12.85546875" style="49" bestFit="1" customWidth="1"/>
    <col min="8460" max="8460" width="16.5703125" style="49" bestFit="1" customWidth="1"/>
    <col min="8461" max="8461" width="16.42578125" style="49" bestFit="1" customWidth="1"/>
    <col min="8462" max="8705" width="9.140625" style="49"/>
    <col min="8706" max="8706" width="40.85546875" style="49" customWidth="1"/>
    <col min="8707" max="8711" width="18.28515625" style="49" customWidth="1"/>
    <col min="8712" max="8712" width="7.28515625" style="49" customWidth="1"/>
    <col min="8713" max="8713" width="9.85546875" style="49" customWidth="1"/>
    <col min="8714" max="8714" width="14" style="49" bestFit="1" customWidth="1"/>
    <col min="8715" max="8715" width="12.85546875" style="49" bestFit="1" customWidth="1"/>
    <col min="8716" max="8716" width="16.5703125" style="49" bestFit="1" customWidth="1"/>
    <col min="8717" max="8717" width="16.42578125" style="49" bestFit="1" customWidth="1"/>
    <col min="8718" max="8961" width="9.140625" style="49"/>
    <col min="8962" max="8962" width="40.85546875" style="49" customWidth="1"/>
    <col min="8963" max="8967" width="18.28515625" style="49" customWidth="1"/>
    <col min="8968" max="8968" width="7.28515625" style="49" customWidth="1"/>
    <col min="8969" max="8969" width="9.85546875" style="49" customWidth="1"/>
    <col min="8970" max="8970" width="14" style="49" bestFit="1" customWidth="1"/>
    <col min="8971" max="8971" width="12.85546875" style="49" bestFit="1" customWidth="1"/>
    <col min="8972" max="8972" width="16.5703125" style="49" bestFit="1" customWidth="1"/>
    <col min="8973" max="8973" width="16.42578125" style="49" bestFit="1" customWidth="1"/>
    <col min="8974" max="9217" width="9.140625" style="49"/>
    <col min="9218" max="9218" width="40.85546875" style="49" customWidth="1"/>
    <col min="9219" max="9223" width="18.28515625" style="49" customWidth="1"/>
    <col min="9224" max="9224" width="7.28515625" style="49" customWidth="1"/>
    <col min="9225" max="9225" width="9.85546875" style="49" customWidth="1"/>
    <col min="9226" max="9226" width="14" style="49" bestFit="1" customWidth="1"/>
    <col min="9227" max="9227" width="12.85546875" style="49" bestFit="1" customWidth="1"/>
    <col min="9228" max="9228" width="16.5703125" style="49" bestFit="1" customWidth="1"/>
    <col min="9229" max="9229" width="16.42578125" style="49" bestFit="1" customWidth="1"/>
    <col min="9230" max="9473" width="9.140625" style="49"/>
    <col min="9474" max="9474" width="40.85546875" style="49" customWidth="1"/>
    <col min="9475" max="9479" width="18.28515625" style="49" customWidth="1"/>
    <col min="9480" max="9480" width="7.28515625" style="49" customWidth="1"/>
    <col min="9481" max="9481" width="9.85546875" style="49" customWidth="1"/>
    <col min="9482" max="9482" width="14" style="49" bestFit="1" customWidth="1"/>
    <col min="9483" max="9483" width="12.85546875" style="49" bestFit="1" customWidth="1"/>
    <col min="9484" max="9484" width="16.5703125" style="49" bestFit="1" customWidth="1"/>
    <col min="9485" max="9485" width="16.42578125" style="49" bestFit="1" customWidth="1"/>
    <col min="9486" max="9729" width="9.140625" style="49"/>
    <col min="9730" max="9730" width="40.85546875" style="49" customWidth="1"/>
    <col min="9731" max="9735" width="18.28515625" style="49" customWidth="1"/>
    <col min="9736" max="9736" width="7.28515625" style="49" customWidth="1"/>
    <col min="9737" max="9737" width="9.85546875" style="49" customWidth="1"/>
    <col min="9738" max="9738" width="14" style="49" bestFit="1" customWidth="1"/>
    <col min="9739" max="9739" width="12.85546875" style="49" bestFit="1" customWidth="1"/>
    <col min="9740" max="9740" width="16.5703125" style="49" bestFit="1" customWidth="1"/>
    <col min="9741" max="9741" width="16.42578125" style="49" bestFit="1" customWidth="1"/>
    <col min="9742" max="9985" width="9.140625" style="49"/>
    <col min="9986" max="9986" width="40.85546875" style="49" customWidth="1"/>
    <col min="9987" max="9991" width="18.28515625" style="49" customWidth="1"/>
    <col min="9992" max="9992" width="7.28515625" style="49" customWidth="1"/>
    <col min="9993" max="9993" width="9.85546875" style="49" customWidth="1"/>
    <col min="9994" max="9994" width="14" style="49" bestFit="1" customWidth="1"/>
    <col min="9995" max="9995" width="12.85546875" style="49" bestFit="1" customWidth="1"/>
    <col min="9996" max="9996" width="16.5703125" style="49" bestFit="1" customWidth="1"/>
    <col min="9997" max="9997" width="16.42578125" style="49" bestFit="1" customWidth="1"/>
    <col min="9998" max="10241" width="9.140625" style="49"/>
    <col min="10242" max="10242" width="40.85546875" style="49" customWidth="1"/>
    <col min="10243" max="10247" width="18.28515625" style="49" customWidth="1"/>
    <col min="10248" max="10248" width="7.28515625" style="49" customWidth="1"/>
    <col min="10249" max="10249" width="9.85546875" style="49" customWidth="1"/>
    <col min="10250" max="10250" width="14" style="49" bestFit="1" customWidth="1"/>
    <col min="10251" max="10251" width="12.85546875" style="49" bestFit="1" customWidth="1"/>
    <col min="10252" max="10252" width="16.5703125" style="49" bestFit="1" customWidth="1"/>
    <col min="10253" max="10253" width="16.42578125" style="49" bestFit="1" customWidth="1"/>
    <col min="10254" max="10497" width="9.140625" style="49"/>
    <col min="10498" max="10498" width="40.85546875" style="49" customWidth="1"/>
    <col min="10499" max="10503" width="18.28515625" style="49" customWidth="1"/>
    <col min="10504" max="10504" width="7.28515625" style="49" customWidth="1"/>
    <col min="10505" max="10505" width="9.85546875" style="49" customWidth="1"/>
    <col min="10506" max="10506" width="14" style="49" bestFit="1" customWidth="1"/>
    <col min="10507" max="10507" width="12.85546875" style="49" bestFit="1" customWidth="1"/>
    <col min="10508" max="10508" width="16.5703125" style="49" bestFit="1" customWidth="1"/>
    <col min="10509" max="10509" width="16.42578125" style="49" bestFit="1" customWidth="1"/>
    <col min="10510" max="10753" width="9.140625" style="49"/>
    <col min="10754" max="10754" width="40.85546875" style="49" customWidth="1"/>
    <col min="10755" max="10759" width="18.28515625" style="49" customWidth="1"/>
    <col min="10760" max="10760" width="7.28515625" style="49" customWidth="1"/>
    <col min="10761" max="10761" width="9.85546875" style="49" customWidth="1"/>
    <col min="10762" max="10762" width="14" style="49" bestFit="1" customWidth="1"/>
    <col min="10763" max="10763" width="12.85546875" style="49" bestFit="1" customWidth="1"/>
    <col min="10764" max="10764" width="16.5703125" style="49" bestFit="1" customWidth="1"/>
    <col min="10765" max="10765" width="16.42578125" style="49" bestFit="1" customWidth="1"/>
    <col min="10766" max="11009" width="9.140625" style="49"/>
    <col min="11010" max="11010" width="40.85546875" style="49" customWidth="1"/>
    <col min="11011" max="11015" width="18.28515625" style="49" customWidth="1"/>
    <col min="11016" max="11016" width="7.28515625" style="49" customWidth="1"/>
    <col min="11017" max="11017" width="9.85546875" style="49" customWidth="1"/>
    <col min="11018" max="11018" width="14" style="49" bestFit="1" customWidth="1"/>
    <col min="11019" max="11019" width="12.85546875" style="49" bestFit="1" customWidth="1"/>
    <col min="11020" max="11020" width="16.5703125" style="49" bestFit="1" customWidth="1"/>
    <col min="11021" max="11021" width="16.42578125" style="49" bestFit="1" customWidth="1"/>
    <col min="11022" max="11265" width="9.140625" style="49"/>
    <col min="11266" max="11266" width="40.85546875" style="49" customWidth="1"/>
    <col min="11267" max="11271" width="18.28515625" style="49" customWidth="1"/>
    <col min="11272" max="11272" width="7.28515625" style="49" customWidth="1"/>
    <col min="11273" max="11273" width="9.85546875" style="49" customWidth="1"/>
    <col min="11274" max="11274" width="14" style="49" bestFit="1" customWidth="1"/>
    <col min="11275" max="11275" width="12.85546875" style="49" bestFit="1" customWidth="1"/>
    <col min="11276" max="11276" width="16.5703125" style="49" bestFit="1" customWidth="1"/>
    <col min="11277" max="11277" width="16.42578125" style="49" bestFit="1" customWidth="1"/>
    <col min="11278" max="11521" width="9.140625" style="49"/>
    <col min="11522" max="11522" width="40.85546875" style="49" customWidth="1"/>
    <col min="11523" max="11527" width="18.28515625" style="49" customWidth="1"/>
    <col min="11528" max="11528" width="7.28515625" style="49" customWidth="1"/>
    <col min="11529" max="11529" width="9.85546875" style="49" customWidth="1"/>
    <col min="11530" max="11530" width="14" style="49" bestFit="1" customWidth="1"/>
    <col min="11531" max="11531" width="12.85546875" style="49" bestFit="1" customWidth="1"/>
    <col min="11532" max="11532" width="16.5703125" style="49" bestFit="1" customWidth="1"/>
    <col min="11533" max="11533" width="16.42578125" style="49" bestFit="1" customWidth="1"/>
    <col min="11534" max="11777" width="9.140625" style="49"/>
    <col min="11778" max="11778" width="40.85546875" style="49" customWidth="1"/>
    <col min="11779" max="11783" width="18.28515625" style="49" customWidth="1"/>
    <col min="11784" max="11784" width="7.28515625" style="49" customWidth="1"/>
    <col min="11785" max="11785" width="9.85546875" style="49" customWidth="1"/>
    <col min="11786" max="11786" width="14" style="49" bestFit="1" customWidth="1"/>
    <col min="11787" max="11787" width="12.85546875" style="49" bestFit="1" customWidth="1"/>
    <col min="11788" max="11788" width="16.5703125" style="49" bestFit="1" customWidth="1"/>
    <col min="11789" max="11789" width="16.42578125" style="49" bestFit="1" customWidth="1"/>
    <col min="11790" max="12033" width="9.140625" style="49"/>
    <col min="12034" max="12034" width="40.85546875" style="49" customWidth="1"/>
    <col min="12035" max="12039" width="18.28515625" style="49" customWidth="1"/>
    <col min="12040" max="12040" width="7.28515625" style="49" customWidth="1"/>
    <col min="12041" max="12041" width="9.85546875" style="49" customWidth="1"/>
    <col min="12042" max="12042" width="14" style="49" bestFit="1" customWidth="1"/>
    <col min="12043" max="12043" width="12.85546875" style="49" bestFit="1" customWidth="1"/>
    <col min="12044" max="12044" width="16.5703125" style="49" bestFit="1" customWidth="1"/>
    <col min="12045" max="12045" width="16.42578125" style="49" bestFit="1" customWidth="1"/>
    <col min="12046" max="12289" width="9.140625" style="49"/>
    <col min="12290" max="12290" width="40.85546875" style="49" customWidth="1"/>
    <col min="12291" max="12295" width="18.28515625" style="49" customWidth="1"/>
    <col min="12296" max="12296" width="7.28515625" style="49" customWidth="1"/>
    <col min="12297" max="12297" width="9.85546875" style="49" customWidth="1"/>
    <col min="12298" max="12298" width="14" style="49" bestFit="1" customWidth="1"/>
    <col min="12299" max="12299" width="12.85546875" style="49" bestFit="1" customWidth="1"/>
    <col min="12300" max="12300" width="16.5703125" style="49" bestFit="1" customWidth="1"/>
    <col min="12301" max="12301" width="16.42578125" style="49" bestFit="1" customWidth="1"/>
    <col min="12302" max="12545" width="9.140625" style="49"/>
    <col min="12546" max="12546" width="40.85546875" style="49" customWidth="1"/>
    <col min="12547" max="12551" width="18.28515625" style="49" customWidth="1"/>
    <col min="12552" max="12552" width="7.28515625" style="49" customWidth="1"/>
    <col min="12553" max="12553" width="9.85546875" style="49" customWidth="1"/>
    <col min="12554" max="12554" width="14" style="49" bestFit="1" customWidth="1"/>
    <col min="12555" max="12555" width="12.85546875" style="49" bestFit="1" customWidth="1"/>
    <col min="12556" max="12556" width="16.5703125" style="49" bestFit="1" customWidth="1"/>
    <col min="12557" max="12557" width="16.42578125" style="49" bestFit="1" customWidth="1"/>
    <col min="12558" max="12801" width="9.140625" style="49"/>
    <col min="12802" max="12802" width="40.85546875" style="49" customWidth="1"/>
    <col min="12803" max="12807" width="18.28515625" style="49" customWidth="1"/>
    <col min="12808" max="12808" width="7.28515625" style="49" customWidth="1"/>
    <col min="12809" max="12809" width="9.85546875" style="49" customWidth="1"/>
    <col min="12810" max="12810" width="14" style="49" bestFit="1" customWidth="1"/>
    <col min="12811" max="12811" width="12.85546875" style="49" bestFit="1" customWidth="1"/>
    <col min="12812" max="12812" width="16.5703125" style="49" bestFit="1" customWidth="1"/>
    <col min="12813" max="12813" width="16.42578125" style="49" bestFit="1" customWidth="1"/>
    <col min="12814" max="13057" width="9.140625" style="49"/>
    <col min="13058" max="13058" width="40.85546875" style="49" customWidth="1"/>
    <col min="13059" max="13063" width="18.28515625" style="49" customWidth="1"/>
    <col min="13064" max="13064" width="7.28515625" style="49" customWidth="1"/>
    <col min="13065" max="13065" width="9.85546875" style="49" customWidth="1"/>
    <col min="13066" max="13066" width="14" style="49" bestFit="1" customWidth="1"/>
    <col min="13067" max="13067" width="12.85546875" style="49" bestFit="1" customWidth="1"/>
    <col min="13068" max="13068" width="16.5703125" style="49" bestFit="1" customWidth="1"/>
    <col min="13069" max="13069" width="16.42578125" style="49" bestFit="1" customWidth="1"/>
    <col min="13070" max="13313" width="9.140625" style="49"/>
    <col min="13314" max="13314" width="40.85546875" style="49" customWidth="1"/>
    <col min="13315" max="13319" width="18.28515625" style="49" customWidth="1"/>
    <col min="13320" max="13320" width="7.28515625" style="49" customWidth="1"/>
    <col min="13321" max="13321" width="9.85546875" style="49" customWidth="1"/>
    <col min="13322" max="13322" width="14" style="49" bestFit="1" customWidth="1"/>
    <col min="13323" max="13323" width="12.85546875" style="49" bestFit="1" customWidth="1"/>
    <col min="13324" max="13324" width="16.5703125" style="49" bestFit="1" customWidth="1"/>
    <col min="13325" max="13325" width="16.42578125" style="49" bestFit="1" customWidth="1"/>
    <col min="13326" max="13569" width="9.140625" style="49"/>
    <col min="13570" max="13570" width="40.85546875" style="49" customWidth="1"/>
    <col min="13571" max="13575" width="18.28515625" style="49" customWidth="1"/>
    <col min="13576" max="13576" width="7.28515625" style="49" customWidth="1"/>
    <col min="13577" max="13577" width="9.85546875" style="49" customWidth="1"/>
    <col min="13578" max="13578" width="14" style="49" bestFit="1" customWidth="1"/>
    <col min="13579" max="13579" width="12.85546875" style="49" bestFit="1" customWidth="1"/>
    <col min="13580" max="13580" width="16.5703125" style="49" bestFit="1" customWidth="1"/>
    <col min="13581" max="13581" width="16.42578125" style="49" bestFit="1" customWidth="1"/>
    <col min="13582" max="13825" width="9.140625" style="49"/>
    <col min="13826" max="13826" width="40.85546875" style="49" customWidth="1"/>
    <col min="13827" max="13831" width="18.28515625" style="49" customWidth="1"/>
    <col min="13832" max="13832" width="7.28515625" style="49" customWidth="1"/>
    <col min="13833" max="13833" width="9.85546875" style="49" customWidth="1"/>
    <col min="13834" max="13834" width="14" style="49" bestFit="1" customWidth="1"/>
    <col min="13835" max="13835" width="12.85546875" style="49" bestFit="1" customWidth="1"/>
    <col min="13836" max="13836" width="16.5703125" style="49" bestFit="1" customWidth="1"/>
    <col min="13837" max="13837" width="16.42578125" style="49" bestFit="1" customWidth="1"/>
    <col min="13838" max="14081" width="9.140625" style="49"/>
    <col min="14082" max="14082" width="40.85546875" style="49" customWidth="1"/>
    <col min="14083" max="14087" width="18.28515625" style="49" customWidth="1"/>
    <col min="14088" max="14088" width="7.28515625" style="49" customWidth="1"/>
    <col min="14089" max="14089" width="9.85546875" style="49" customWidth="1"/>
    <col min="14090" max="14090" width="14" style="49" bestFit="1" customWidth="1"/>
    <col min="14091" max="14091" width="12.85546875" style="49" bestFit="1" customWidth="1"/>
    <col min="14092" max="14092" width="16.5703125" style="49" bestFit="1" customWidth="1"/>
    <col min="14093" max="14093" width="16.42578125" style="49" bestFit="1" customWidth="1"/>
    <col min="14094" max="14337" width="9.140625" style="49"/>
    <col min="14338" max="14338" width="40.85546875" style="49" customWidth="1"/>
    <col min="14339" max="14343" width="18.28515625" style="49" customWidth="1"/>
    <col min="14344" max="14344" width="7.28515625" style="49" customWidth="1"/>
    <col min="14345" max="14345" width="9.85546875" style="49" customWidth="1"/>
    <col min="14346" max="14346" width="14" style="49" bestFit="1" customWidth="1"/>
    <col min="14347" max="14347" width="12.85546875" style="49" bestFit="1" customWidth="1"/>
    <col min="14348" max="14348" width="16.5703125" style="49" bestFit="1" customWidth="1"/>
    <col min="14349" max="14349" width="16.42578125" style="49" bestFit="1" customWidth="1"/>
    <col min="14350" max="14593" width="9.140625" style="49"/>
    <col min="14594" max="14594" width="40.85546875" style="49" customWidth="1"/>
    <col min="14595" max="14599" width="18.28515625" style="49" customWidth="1"/>
    <col min="14600" max="14600" width="7.28515625" style="49" customWidth="1"/>
    <col min="14601" max="14601" width="9.85546875" style="49" customWidth="1"/>
    <col min="14602" max="14602" width="14" style="49" bestFit="1" customWidth="1"/>
    <col min="14603" max="14603" width="12.85546875" style="49" bestFit="1" customWidth="1"/>
    <col min="14604" max="14604" width="16.5703125" style="49" bestFit="1" customWidth="1"/>
    <col min="14605" max="14605" width="16.42578125" style="49" bestFit="1" customWidth="1"/>
    <col min="14606" max="14849" width="9.140625" style="49"/>
    <col min="14850" max="14850" width="40.85546875" style="49" customWidth="1"/>
    <col min="14851" max="14855" width="18.28515625" style="49" customWidth="1"/>
    <col min="14856" max="14856" width="7.28515625" style="49" customWidth="1"/>
    <col min="14857" max="14857" width="9.85546875" style="49" customWidth="1"/>
    <col min="14858" max="14858" width="14" style="49" bestFit="1" customWidth="1"/>
    <col min="14859" max="14859" width="12.85546875" style="49" bestFit="1" customWidth="1"/>
    <col min="14860" max="14860" width="16.5703125" style="49" bestFit="1" customWidth="1"/>
    <col min="14861" max="14861" width="16.42578125" style="49" bestFit="1" customWidth="1"/>
    <col min="14862" max="15105" width="9.140625" style="49"/>
    <col min="15106" max="15106" width="40.85546875" style="49" customWidth="1"/>
    <col min="15107" max="15111" width="18.28515625" style="49" customWidth="1"/>
    <col min="15112" max="15112" width="7.28515625" style="49" customWidth="1"/>
    <col min="15113" max="15113" width="9.85546875" style="49" customWidth="1"/>
    <col min="15114" max="15114" width="14" style="49" bestFit="1" customWidth="1"/>
    <col min="15115" max="15115" width="12.85546875" style="49" bestFit="1" customWidth="1"/>
    <col min="15116" max="15116" width="16.5703125" style="49" bestFit="1" customWidth="1"/>
    <col min="15117" max="15117" width="16.42578125" style="49" bestFit="1" customWidth="1"/>
    <col min="15118" max="15361" width="9.140625" style="49"/>
    <col min="15362" max="15362" width="40.85546875" style="49" customWidth="1"/>
    <col min="15363" max="15367" width="18.28515625" style="49" customWidth="1"/>
    <col min="15368" max="15368" width="7.28515625" style="49" customWidth="1"/>
    <col min="15369" max="15369" width="9.85546875" style="49" customWidth="1"/>
    <col min="15370" max="15370" width="14" style="49" bestFit="1" customWidth="1"/>
    <col min="15371" max="15371" width="12.85546875" style="49" bestFit="1" customWidth="1"/>
    <col min="15372" max="15372" width="16.5703125" style="49" bestFit="1" customWidth="1"/>
    <col min="15373" max="15373" width="16.42578125" style="49" bestFit="1" customWidth="1"/>
    <col min="15374" max="15617" width="9.140625" style="49"/>
    <col min="15618" max="15618" width="40.85546875" style="49" customWidth="1"/>
    <col min="15619" max="15623" width="18.28515625" style="49" customWidth="1"/>
    <col min="15624" max="15624" width="7.28515625" style="49" customWidth="1"/>
    <col min="15625" max="15625" width="9.85546875" style="49" customWidth="1"/>
    <col min="15626" max="15626" width="14" style="49" bestFit="1" customWidth="1"/>
    <col min="15627" max="15627" width="12.85546875" style="49" bestFit="1" customWidth="1"/>
    <col min="15628" max="15628" width="16.5703125" style="49" bestFit="1" customWidth="1"/>
    <col min="15629" max="15629" width="16.42578125" style="49" bestFit="1" customWidth="1"/>
    <col min="15630" max="15873" width="9.140625" style="49"/>
    <col min="15874" max="15874" width="40.85546875" style="49" customWidth="1"/>
    <col min="15875" max="15879" width="18.28515625" style="49" customWidth="1"/>
    <col min="15880" max="15880" width="7.28515625" style="49" customWidth="1"/>
    <col min="15881" max="15881" width="9.85546875" style="49" customWidth="1"/>
    <col min="15882" max="15882" width="14" style="49" bestFit="1" customWidth="1"/>
    <col min="15883" max="15883" width="12.85546875" style="49" bestFit="1" customWidth="1"/>
    <col min="15884" max="15884" width="16.5703125" style="49" bestFit="1" customWidth="1"/>
    <col min="15885" max="15885" width="16.42578125" style="49" bestFit="1" customWidth="1"/>
    <col min="15886" max="16129" width="9.140625" style="49"/>
    <col min="16130" max="16130" width="40.85546875" style="49" customWidth="1"/>
    <col min="16131" max="16135" width="18.28515625" style="49" customWidth="1"/>
    <col min="16136" max="16136" width="7.28515625" style="49" customWidth="1"/>
    <col min="16137" max="16137" width="9.85546875" style="49" customWidth="1"/>
    <col min="16138" max="16138" width="14" style="49" bestFit="1" customWidth="1"/>
    <col min="16139" max="16139" width="12.85546875" style="49" bestFit="1" customWidth="1"/>
    <col min="16140" max="16140" width="16.5703125" style="49" bestFit="1" customWidth="1"/>
    <col min="16141" max="16141" width="16.42578125" style="49" bestFit="1" customWidth="1"/>
    <col min="16142" max="16384" width="9.140625" style="49"/>
  </cols>
  <sheetData>
    <row r="1" spans="2:13" s="114" customFormat="1" ht="30.75" customHeight="1">
      <c r="B1" s="629" t="s">
        <v>245</v>
      </c>
      <c r="C1" s="629"/>
      <c r="D1" s="629"/>
      <c r="G1" s="115" t="s">
        <v>2</v>
      </c>
      <c r="H1" s="465"/>
      <c r="I1" s="466"/>
    </row>
    <row r="2" spans="2:13" s="473" customFormat="1" ht="42.75" customHeight="1">
      <c r="B2" s="467" t="s">
        <v>51</v>
      </c>
      <c r="C2" s="468" t="s">
        <v>4</v>
      </c>
      <c r="D2" s="467" t="s">
        <v>5</v>
      </c>
      <c r="E2" s="467" t="s">
        <v>6</v>
      </c>
      <c r="F2" s="469" t="s">
        <v>57</v>
      </c>
      <c r="G2" s="116" t="s">
        <v>7</v>
      </c>
      <c r="H2" s="470"/>
      <c r="I2" s="471"/>
      <c r="J2" s="472"/>
    </row>
    <row r="3" spans="2:13">
      <c r="B3" s="92" t="s">
        <v>68</v>
      </c>
      <c r="C3" s="117">
        <v>6619757.8538592625</v>
      </c>
      <c r="D3" s="474">
        <v>147708116.27642053</v>
      </c>
      <c r="E3" s="475">
        <v>5245603.4896460576</v>
      </c>
      <c r="F3" s="476">
        <v>6158234.6229230892</v>
      </c>
      <c r="G3" s="477">
        <f>SUM(C3:F3)</f>
        <v>165731712.24284893</v>
      </c>
      <c r="L3" s="118"/>
      <c r="M3" s="118"/>
    </row>
    <row r="4" spans="2:13">
      <c r="B4" s="161" t="s">
        <v>69</v>
      </c>
      <c r="C4" s="119">
        <v>1946594.6905863422</v>
      </c>
      <c r="D4" s="162">
        <v>4469309.7274481086</v>
      </c>
      <c r="E4" s="120">
        <v>870775.67701925291</v>
      </c>
      <c r="F4" s="163">
        <v>6201470.9566255128</v>
      </c>
      <c r="G4" s="164">
        <f t="shared" ref="G4:G27" si="0">SUM(C4:F4)</f>
        <v>13488151.051679216</v>
      </c>
      <c r="M4" s="118"/>
    </row>
    <row r="5" spans="2:13">
      <c r="B5" s="161" t="s">
        <v>70</v>
      </c>
      <c r="C5" s="119">
        <v>10596727.138622973</v>
      </c>
      <c r="D5" s="162">
        <v>45651172.546173096</v>
      </c>
      <c r="E5" s="121">
        <v>4154018.9464923223</v>
      </c>
      <c r="F5" s="163">
        <v>4042992.5614746567</v>
      </c>
      <c r="G5" s="164">
        <f t="shared" si="0"/>
        <v>64444911.192763045</v>
      </c>
      <c r="M5" s="118"/>
    </row>
    <row r="6" spans="2:13">
      <c r="B6" s="161" t="s">
        <v>71</v>
      </c>
      <c r="C6" s="119">
        <v>10359867.082339566</v>
      </c>
      <c r="D6" s="162">
        <v>290474714.01411903</v>
      </c>
      <c r="E6" s="121">
        <v>4541987.0733535299</v>
      </c>
      <c r="F6" s="163">
        <v>1133184.6351163494</v>
      </c>
      <c r="G6" s="164">
        <f t="shared" si="0"/>
        <v>306509752.80492848</v>
      </c>
      <c r="M6" s="118"/>
    </row>
    <row r="7" spans="2:13">
      <c r="B7" s="161" t="s">
        <v>72</v>
      </c>
      <c r="C7" s="119">
        <v>7898889.0392158851</v>
      </c>
      <c r="D7" s="162">
        <v>8698833.8890849873</v>
      </c>
      <c r="E7" s="121">
        <v>2136362.6908633416</v>
      </c>
      <c r="F7" s="163">
        <v>5191857.8660271689</v>
      </c>
      <c r="G7" s="164">
        <f t="shared" si="0"/>
        <v>23925943.485191382</v>
      </c>
      <c r="M7" s="118"/>
    </row>
    <row r="8" spans="2:13">
      <c r="B8" s="161" t="s">
        <v>246</v>
      </c>
      <c r="C8" s="119">
        <v>26259061.705098934</v>
      </c>
      <c r="D8" s="162">
        <v>53190087.651443519</v>
      </c>
      <c r="E8" s="121">
        <v>6463686.8996970449</v>
      </c>
      <c r="F8" s="163">
        <v>7967208.9331306852</v>
      </c>
      <c r="G8" s="164">
        <f t="shared" si="0"/>
        <v>93880045.189370185</v>
      </c>
      <c r="M8" s="118"/>
    </row>
    <row r="9" spans="2:13">
      <c r="B9" s="161" t="s">
        <v>153</v>
      </c>
      <c r="C9" s="119">
        <v>6784667.6446011672</v>
      </c>
      <c r="D9" s="162">
        <v>3186776.9182392089</v>
      </c>
      <c r="E9" s="120">
        <v>793694.42284408736</v>
      </c>
      <c r="F9" s="163">
        <v>3197375.4603996794</v>
      </c>
      <c r="G9" s="164">
        <f t="shared" si="0"/>
        <v>13962514.446084144</v>
      </c>
      <c r="M9" s="118"/>
    </row>
    <row r="10" spans="2:13">
      <c r="B10" s="161" t="s">
        <v>159</v>
      </c>
      <c r="C10" s="119">
        <v>3626741.7514784927</v>
      </c>
      <c r="D10" s="162">
        <v>3497266.6538687302</v>
      </c>
      <c r="E10" s="120">
        <v>2324238.5822477071</v>
      </c>
      <c r="F10" s="163">
        <v>2883142.367229362</v>
      </c>
      <c r="G10" s="164">
        <f t="shared" si="0"/>
        <v>12331389.35482429</v>
      </c>
      <c r="M10" s="118"/>
    </row>
    <row r="11" spans="2:13">
      <c r="B11" s="161" t="s">
        <v>173</v>
      </c>
      <c r="C11" s="119">
        <v>13690474.448047193</v>
      </c>
      <c r="D11" s="162">
        <v>281399783.96113253</v>
      </c>
      <c r="E11" s="120">
        <v>3543185.6924038054</v>
      </c>
      <c r="F11" s="163">
        <v>7030409.7821616074</v>
      </c>
      <c r="G11" s="164">
        <f>SUM(C11:F11)</f>
        <v>305663853.88374513</v>
      </c>
      <c r="M11" s="118"/>
    </row>
    <row r="12" spans="2:13">
      <c r="B12" s="161" t="s">
        <v>247</v>
      </c>
      <c r="C12" s="119">
        <v>2954767.6486361767</v>
      </c>
      <c r="D12" s="162">
        <v>15047970.318176141</v>
      </c>
      <c r="E12" s="120">
        <v>944986.59469630348</v>
      </c>
      <c r="F12" s="163">
        <v>4871660.8792122789</v>
      </c>
      <c r="G12" s="164">
        <f t="shared" si="0"/>
        <v>23819385.440720897</v>
      </c>
      <c r="M12" s="118"/>
    </row>
    <row r="13" spans="2:13">
      <c r="B13" s="161" t="s">
        <v>270</v>
      </c>
      <c r="C13" s="122">
        <v>14730000.401086358</v>
      </c>
      <c r="D13" s="173">
        <v>3036423.9208058454</v>
      </c>
      <c r="E13" s="478">
        <v>456797.87955131009</v>
      </c>
      <c r="F13" s="173">
        <v>39816398.587529756</v>
      </c>
      <c r="G13" s="164">
        <f>SUM(C13:F13)</f>
        <v>58039620.788973272</v>
      </c>
      <c r="M13" s="118"/>
    </row>
    <row r="14" spans="2:13">
      <c r="B14" s="161" t="s">
        <v>248</v>
      </c>
      <c r="C14" s="122">
        <v>17439073.646008428</v>
      </c>
      <c r="D14" s="173">
        <v>22850644.575082675</v>
      </c>
      <c r="E14" s="478">
        <v>2802609.968476397</v>
      </c>
      <c r="F14" s="173">
        <v>21775701.322230201</v>
      </c>
      <c r="G14" s="164">
        <f>SUM(C14:F14)</f>
        <v>64868029.511797711</v>
      </c>
      <c r="L14" s="118"/>
    </row>
    <row r="15" spans="2:13">
      <c r="B15" s="161" t="s">
        <v>211</v>
      </c>
      <c r="C15" s="119">
        <v>130997311.27814668</v>
      </c>
      <c r="D15" s="162">
        <v>42899981.678071812</v>
      </c>
      <c r="E15" s="121">
        <v>2093276.0590252054</v>
      </c>
      <c r="F15" s="163">
        <v>128929.03893849434</v>
      </c>
      <c r="G15" s="164">
        <f t="shared" si="0"/>
        <v>176119498.05418217</v>
      </c>
      <c r="L15" s="118"/>
    </row>
    <row r="16" spans="2:13">
      <c r="B16" s="61" t="s">
        <v>249</v>
      </c>
      <c r="C16" s="123">
        <v>25318885.108560424</v>
      </c>
      <c r="D16" s="169">
        <v>24195680.945153505</v>
      </c>
      <c r="E16" s="479">
        <v>3325187.8165025469</v>
      </c>
      <c r="F16" s="170">
        <v>8425833.1029657703</v>
      </c>
      <c r="G16" s="164">
        <f t="shared" si="0"/>
        <v>61265586.973182254</v>
      </c>
      <c r="L16" s="118"/>
    </row>
    <row r="17" spans="2:13">
      <c r="B17" s="480" t="s">
        <v>83</v>
      </c>
      <c r="C17" s="124"/>
      <c r="D17" s="481"/>
      <c r="E17" s="482"/>
      <c r="F17" s="481"/>
      <c r="G17" s="164"/>
      <c r="L17" s="118"/>
    </row>
    <row r="18" spans="2:13">
      <c r="B18" s="161" t="s">
        <v>84</v>
      </c>
      <c r="C18" s="119">
        <v>5959564.8463213472</v>
      </c>
      <c r="D18" s="162">
        <v>30951986.463614568</v>
      </c>
      <c r="E18" s="121">
        <v>2113997.0940970136</v>
      </c>
      <c r="F18" s="163">
        <v>11644632.923815511</v>
      </c>
      <c r="G18" s="164">
        <f t="shared" si="0"/>
        <v>50670181.327848434</v>
      </c>
      <c r="M18" s="118"/>
    </row>
    <row r="19" spans="2:13">
      <c r="B19" s="161" t="s">
        <v>85</v>
      </c>
      <c r="C19" s="119">
        <v>3673543.9105207603</v>
      </c>
      <c r="D19" s="162">
        <v>6780967.4517667135</v>
      </c>
      <c r="E19" s="121">
        <v>413567.02305786853</v>
      </c>
      <c r="F19" s="163">
        <v>4968734.1795656485</v>
      </c>
      <c r="G19" s="164">
        <f t="shared" si="0"/>
        <v>15836812.564910989</v>
      </c>
      <c r="M19" s="118"/>
    </row>
    <row r="20" spans="2:13">
      <c r="B20" s="161" t="s">
        <v>86</v>
      </c>
      <c r="C20" s="119">
        <v>5751011.6523382664</v>
      </c>
      <c r="D20" s="162">
        <v>26804169.977646917</v>
      </c>
      <c r="E20" s="121">
        <v>760558.55713201151</v>
      </c>
      <c r="F20" s="163">
        <v>6958070.0463923467</v>
      </c>
      <c r="G20" s="164">
        <f t="shared" si="0"/>
        <v>40273810.233509541</v>
      </c>
      <c r="M20" s="118"/>
    </row>
    <row r="21" spans="2:13">
      <c r="B21" s="161" t="s">
        <v>87</v>
      </c>
      <c r="C21" s="119">
        <v>3961802.0175642697</v>
      </c>
      <c r="D21" s="162">
        <v>6001337.0692512617</v>
      </c>
      <c r="E21" s="125">
        <v>622114.95576645795</v>
      </c>
      <c r="F21" s="163">
        <v>5295891.5355409011</v>
      </c>
      <c r="G21" s="164">
        <f t="shared" si="0"/>
        <v>15881145.578122891</v>
      </c>
      <c r="M21" s="118"/>
    </row>
    <row r="22" spans="2:13">
      <c r="B22" s="161" t="s">
        <v>88</v>
      </c>
      <c r="C22" s="119">
        <v>3798630.0614792937</v>
      </c>
      <c r="D22" s="162">
        <v>19616508.847852848</v>
      </c>
      <c r="E22" s="125">
        <v>174119.84618391001</v>
      </c>
      <c r="F22" s="163">
        <v>5225314.9441341311</v>
      </c>
      <c r="G22" s="166">
        <f t="shared" si="0"/>
        <v>28814573.699650183</v>
      </c>
      <c r="M22" s="118"/>
    </row>
    <row r="23" spans="2:13">
      <c r="B23" s="161" t="s">
        <v>89</v>
      </c>
      <c r="C23" s="119">
        <v>2510984.5391735239</v>
      </c>
      <c r="D23" s="162">
        <v>8605292.2903245538</v>
      </c>
      <c r="E23" s="125">
        <v>380436.63376619038</v>
      </c>
      <c r="F23" s="163">
        <v>6697410.362208874</v>
      </c>
      <c r="G23" s="167">
        <f t="shared" si="0"/>
        <v>18194123.825473145</v>
      </c>
      <c r="M23" s="118"/>
    </row>
    <row r="24" spans="2:13">
      <c r="B24" s="161" t="s">
        <v>90</v>
      </c>
      <c r="C24" s="119">
        <v>797892.39238442783</v>
      </c>
      <c r="D24" s="162">
        <v>6623474.4258976234</v>
      </c>
      <c r="E24" s="125">
        <v>484561.82403301517</v>
      </c>
      <c r="F24" s="163">
        <v>491788.43782882276</v>
      </c>
      <c r="G24" s="167">
        <f t="shared" si="0"/>
        <v>8397717.0801438894</v>
      </c>
      <c r="M24" s="118"/>
    </row>
    <row r="25" spans="2:13">
      <c r="B25" s="161" t="s">
        <v>91</v>
      </c>
      <c r="C25" s="119">
        <v>3694297.0170036573</v>
      </c>
      <c r="D25" s="162">
        <v>12673556.210447207</v>
      </c>
      <c r="E25" s="125">
        <v>237400.75986119773</v>
      </c>
      <c r="F25" s="163">
        <v>5018360.733391514</v>
      </c>
      <c r="G25" s="167">
        <f t="shared" si="0"/>
        <v>21623614.720703576</v>
      </c>
      <c r="M25" s="118"/>
    </row>
    <row r="26" spans="2:13">
      <c r="B26" s="168" t="s">
        <v>92</v>
      </c>
      <c r="C26" s="123">
        <v>1864281.2037063111</v>
      </c>
      <c r="D26" s="169">
        <v>3604195.1299393065</v>
      </c>
      <c r="E26" s="126">
        <v>503079.71478124126</v>
      </c>
      <c r="F26" s="170">
        <v>1622081.7337394145</v>
      </c>
      <c r="G26" s="171">
        <f t="shared" si="0"/>
        <v>7593637.7821662733</v>
      </c>
      <c r="M26" s="118"/>
    </row>
    <row r="27" spans="2:13">
      <c r="B27" s="168" t="s">
        <v>93</v>
      </c>
      <c r="C27" s="122">
        <v>486527.09322032117</v>
      </c>
      <c r="D27" s="172">
        <v>14968052.508038932</v>
      </c>
      <c r="E27" s="127">
        <v>13262.248502182649</v>
      </c>
      <c r="F27" s="173">
        <v>1311722.5074182351</v>
      </c>
      <c r="G27" s="164">
        <f t="shared" si="0"/>
        <v>16779564.357179672</v>
      </c>
      <c r="M27" s="118"/>
    </row>
    <row r="28" spans="2:13">
      <c r="B28" s="174"/>
      <c r="C28" s="128"/>
      <c r="D28" s="88"/>
      <c r="E28" s="83"/>
      <c r="F28" s="79"/>
      <c r="G28" s="129"/>
      <c r="J28" s="118"/>
      <c r="M28" s="175"/>
    </row>
    <row r="29" spans="2:13" ht="21.75" thickBot="1">
      <c r="B29" s="85"/>
      <c r="C29" s="483">
        <f>SUM(C3:C28)</f>
        <v>311721354.17000002</v>
      </c>
      <c r="D29" s="484">
        <f>SUM(D3:D28)</f>
        <v>1082936303.4499996</v>
      </c>
      <c r="E29" s="484">
        <f>SUM(E3:E28)</f>
        <v>45399510.449999996</v>
      </c>
      <c r="F29" s="484">
        <f>SUM(F3:F28)</f>
        <v>168058407.51999998</v>
      </c>
      <c r="G29" s="484">
        <f>SUM(G3:G28)</f>
        <v>1608115575.5899994</v>
      </c>
    </row>
    <row r="30" spans="2:13" ht="21.75" thickTop="1">
      <c r="C30" s="118"/>
      <c r="D30" s="118"/>
      <c r="E30" s="118"/>
    </row>
    <row r="31" spans="2:13">
      <c r="C31" s="485"/>
      <c r="D31" s="175"/>
      <c r="E31" s="175"/>
      <c r="F31" s="175"/>
    </row>
    <row r="32" spans="2:13" ht="20.25" customHeight="1">
      <c r="B32" s="49" t="s">
        <v>250</v>
      </c>
      <c r="C32" s="175"/>
      <c r="D32" s="175"/>
      <c r="E32" s="175"/>
      <c r="F32" s="175"/>
      <c r="G32" s="175"/>
    </row>
    <row r="33" spans="3:8">
      <c r="D33" s="67"/>
      <c r="H33" s="49"/>
    </row>
    <row r="35" spans="3:8">
      <c r="C35" s="130"/>
      <c r="D35" s="131"/>
      <c r="E35" s="130"/>
      <c r="F35" s="130"/>
      <c r="G35" s="130"/>
      <c r="H35" s="49"/>
    </row>
    <row r="36" spans="3:8">
      <c r="C36" s="130"/>
      <c r="D36" s="130"/>
      <c r="E36" s="130"/>
      <c r="F36" s="130"/>
      <c r="G36" s="130"/>
      <c r="H36" s="49"/>
    </row>
    <row r="37" spans="3:8">
      <c r="C37" s="130"/>
      <c r="D37" s="130"/>
      <c r="E37" s="130"/>
      <c r="F37" s="130"/>
      <c r="H37" s="49"/>
    </row>
    <row r="38" spans="3:8">
      <c r="C38" s="130"/>
      <c r="D38" s="130"/>
      <c r="E38" s="130"/>
      <c r="F38" s="130"/>
      <c r="H38" s="49"/>
    </row>
    <row r="39" spans="3:8">
      <c r="C39" s="130"/>
      <c r="D39" s="130"/>
      <c r="E39" s="130"/>
      <c r="F39" s="130"/>
      <c r="H39" s="49"/>
    </row>
    <row r="40" spans="3:8">
      <c r="C40" s="130"/>
      <c r="D40" s="130"/>
      <c r="E40" s="130"/>
      <c r="F40" s="130"/>
      <c r="H40" s="49"/>
    </row>
    <row r="41" spans="3:8">
      <c r="C41" s="130"/>
      <c r="D41" s="130"/>
      <c r="E41" s="130"/>
      <c r="F41" s="130"/>
      <c r="H41" s="49"/>
    </row>
    <row r="42" spans="3:8">
      <c r="C42" s="130"/>
      <c r="D42" s="130"/>
      <c r="E42" s="130"/>
      <c r="F42" s="130"/>
      <c r="G42" s="130"/>
      <c r="H42" s="49"/>
    </row>
    <row r="43" spans="3:8">
      <c r="C43" s="130"/>
      <c r="D43" s="130"/>
      <c r="E43" s="130"/>
      <c r="F43" s="130"/>
      <c r="G43" s="130"/>
      <c r="H43" s="49"/>
    </row>
    <row r="44" spans="3:8">
      <c r="C44" s="130"/>
      <c r="D44" s="131"/>
      <c r="E44" s="130"/>
      <c r="F44" s="130"/>
      <c r="G44" s="175"/>
      <c r="H44" s="49"/>
    </row>
    <row r="45" spans="3:8">
      <c r="C45" s="130"/>
      <c r="D45" s="131"/>
      <c r="E45" s="130"/>
      <c r="F45" s="130"/>
      <c r="H45" s="49"/>
    </row>
    <row r="46" spans="3:8">
      <c r="C46" s="130"/>
      <c r="D46" s="130"/>
      <c r="E46" s="130"/>
      <c r="F46" s="130"/>
      <c r="H46" s="49"/>
    </row>
    <row r="47" spans="3:8">
      <c r="C47" s="130"/>
      <c r="D47" s="131"/>
      <c r="E47" s="130"/>
      <c r="F47" s="130"/>
      <c r="H47" s="49"/>
    </row>
    <row r="48" spans="3:8">
      <c r="C48" s="130"/>
      <c r="D48" s="131"/>
      <c r="E48" s="130"/>
      <c r="F48" s="130"/>
      <c r="H48" s="49"/>
    </row>
    <row r="49" spans="3:8">
      <c r="C49" s="130"/>
      <c r="D49" s="131"/>
      <c r="E49" s="130"/>
      <c r="F49" s="130"/>
      <c r="H49" s="49"/>
    </row>
    <row r="50" spans="3:8">
      <c r="C50" s="130"/>
      <c r="D50" s="130"/>
      <c r="E50" s="130"/>
      <c r="F50" s="130"/>
      <c r="H50" s="49"/>
    </row>
    <row r="51" spans="3:8" ht="18" customHeight="1">
      <c r="C51" s="130"/>
      <c r="D51" s="131"/>
      <c r="E51" s="130"/>
      <c r="F51" s="130"/>
      <c r="H51" s="49"/>
    </row>
    <row r="52" spans="3:8">
      <c r="C52" s="130"/>
      <c r="D52" s="1"/>
      <c r="E52" s="130"/>
      <c r="F52" s="130"/>
      <c r="H52" s="49"/>
    </row>
    <row r="53" spans="3:8">
      <c r="C53" s="130"/>
      <c r="D53" s="130"/>
      <c r="E53" s="130"/>
      <c r="F53" s="130"/>
      <c r="H53" s="49"/>
    </row>
    <row r="54" spans="3:8">
      <c r="C54" s="130"/>
      <c r="D54" s="130"/>
      <c r="E54" s="130"/>
      <c r="F54" s="130"/>
      <c r="H54" s="49"/>
    </row>
    <row r="55" spans="3:8">
      <c r="C55" s="130"/>
      <c r="D55" s="130"/>
      <c r="E55" s="130"/>
      <c r="F55" s="130"/>
      <c r="H55" s="49"/>
    </row>
    <row r="56" spans="3:8">
      <c r="C56" s="130"/>
      <c r="D56" s="130"/>
      <c r="E56" s="130"/>
      <c r="F56" s="130"/>
      <c r="H56" s="49"/>
    </row>
    <row r="57" spans="3:8">
      <c r="C57" s="130"/>
      <c r="D57" s="130"/>
      <c r="E57" s="130"/>
      <c r="F57" s="130"/>
      <c r="H57" s="49"/>
    </row>
    <row r="58" spans="3:8">
      <c r="C58" s="130"/>
      <c r="D58" s="131"/>
      <c r="E58" s="130"/>
      <c r="F58" s="130"/>
      <c r="H58" s="49"/>
    </row>
    <row r="59" spans="3:8">
      <c r="C59" s="130"/>
      <c r="D59" s="130"/>
      <c r="E59" s="130"/>
      <c r="F59" s="130"/>
      <c r="H59" s="49"/>
    </row>
    <row r="60" spans="3:8">
      <c r="C60" s="130"/>
      <c r="D60" s="130"/>
      <c r="E60" s="130"/>
      <c r="F60" s="130"/>
      <c r="H60" s="49"/>
    </row>
    <row r="61" spans="3:8">
      <c r="C61" s="130"/>
      <c r="D61" s="130"/>
      <c r="E61" s="130"/>
      <c r="F61" s="130"/>
      <c r="H61" s="49"/>
    </row>
    <row r="62" spans="3:8">
      <c r="C62" s="130"/>
      <c r="D62" s="130"/>
      <c r="E62" s="130"/>
      <c r="F62" s="130"/>
      <c r="H62" s="49"/>
    </row>
    <row r="63" spans="3:8">
      <c r="C63" s="130"/>
      <c r="D63" s="130"/>
      <c r="E63" s="130"/>
      <c r="F63" s="130"/>
      <c r="H63" s="49"/>
    </row>
    <row r="64" spans="3:8">
      <c r="C64" s="130"/>
      <c r="D64" s="130"/>
      <c r="E64" s="130"/>
      <c r="F64" s="130"/>
      <c r="H64" s="49"/>
    </row>
    <row r="66" spans="3:8">
      <c r="C66" s="130"/>
      <c r="D66" s="130"/>
      <c r="E66" s="130"/>
      <c r="F66" s="130"/>
      <c r="H66" s="49"/>
    </row>
    <row r="67" spans="3:8">
      <c r="C67" s="130"/>
      <c r="D67" s="130"/>
      <c r="E67" s="130"/>
      <c r="F67" s="130"/>
      <c r="H67" s="49"/>
    </row>
    <row r="68" spans="3:8">
      <c r="C68" s="130"/>
      <c r="D68" s="130"/>
      <c r="E68" s="130"/>
      <c r="F68" s="130"/>
      <c r="H68" s="49"/>
    </row>
    <row r="69" spans="3:8">
      <c r="C69" s="132"/>
      <c r="D69" s="132"/>
      <c r="E69" s="132"/>
      <c r="F69" s="67"/>
      <c r="H69" s="49"/>
    </row>
    <row r="70" spans="3:8">
      <c r="D70" s="130"/>
      <c r="E70" s="131"/>
      <c r="F70" s="130"/>
      <c r="H70" s="49"/>
    </row>
    <row r="71" spans="3:8">
      <c r="D71" s="130"/>
      <c r="E71" s="130"/>
      <c r="G71" s="175"/>
      <c r="H71" s="49"/>
    </row>
    <row r="72" spans="3:8">
      <c r="D72" s="132"/>
      <c r="E72" s="132"/>
      <c r="F72" s="130"/>
      <c r="G72" s="175"/>
      <c r="H72" s="49"/>
    </row>
    <row r="73" spans="3:8">
      <c r="E73" s="130"/>
      <c r="G73" s="67"/>
      <c r="H73" s="49"/>
    </row>
    <row r="74" spans="3:8" ht="18.75" customHeight="1">
      <c r="E74" s="175"/>
      <c r="H74" s="49"/>
    </row>
  </sheetData>
  <mergeCells count="1">
    <mergeCell ref="B1:D1"/>
  </mergeCells>
  <pageMargins left="0.70866141732283461" right="0.70866141732283461" top="1.1417322834645669" bottom="0.74803149606299213" header="0.31496062992125984" footer="0.31496062992125984"/>
  <pageSetup paperSize="9" scale="6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DB51-3198-441F-9A77-4DC22DD1E90D}">
  <sheetPr>
    <pageSetUpPr fitToPage="1"/>
  </sheetPr>
  <dimension ref="B1:J163"/>
  <sheetViews>
    <sheetView topLeftCell="A160" workbookViewId="0">
      <selection activeCell="B1" sqref="B1:H163"/>
    </sheetView>
  </sheetViews>
  <sheetFormatPr defaultRowHeight="23.25"/>
  <cols>
    <col min="1" max="1" width="4.28515625" style="114" customWidth="1"/>
    <col min="2" max="2" width="48.5703125" style="114" customWidth="1"/>
    <col min="3" max="3" width="10.7109375" style="466" customWidth="1"/>
    <col min="4" max="8" width="15.85546875" style="114" customWidth="1"/>
    <col min="9" max="9" width="9.140625" style="114"/>
    <col min="10" max="10" width="12.85546875" style="118" bestFit="1" customWidth="1"/>
    <col min="11" max="256" width="9.140625" style="114"/>
    <col min="257" max="257" width="4.28515625" style="114" customWidth="1"/>
    <col min="258" max="258" width="48.5703125" style="114" customWidth="1"/>
    <col min="259" max="259" width="10.7109375" style="114" customWidth="1"/>
    <col min="260" max="264" width="15.85546875" style="114" customWidth="1"/>
    <col min="265" max="265" width="9.140625" style="114"/>
    <col min="266" max="266" width="12.85546875" style="114" bestFit="1" customWidth="1"/>
    <col min="267" max="512" width="9.140625" style="114"/>
    <col min="513" max="513" width="4.28515625" style="114" customWidth="1"/>
    <col min="514" max="514" width="48.5703125" style="114" customWidth="1"/>
    <col min="515" max="515" width="10.7109375" style="114" customWidth="1"/>
    <col min="516" max="520" width="15.85546875" style="114" customWidth="1"/>
    <col min="521" max="521" width="9.140625" style="114"/>
    <col min="522" max="522" width="12.85546875" style="114" bestFit="1" customWidth="1"/>
    <col min="523" max="768" width="9.140625" style="114"/>
    <col min="769" max="769" width="4.28515625" style="114" customWidth="1"/>
    <col min="770" max="770" width="48.5703125" style="114" customWidth="1"/>
    <col min="771" max="771" width="10.7109375" style="114" customWidth="1"/>
    <col min="772" max="776" width="15.85546875" style="114" customWidth="1"/>
    <col min="777" max="777" width="9.140625" style="114"/>
    <col min="778" max="778" width="12.85546875" style="114" bestFit="1" customWidth="1"/>
    <col min="779" max="1024" width="9.140625" style="114"/>
    <col min="1025" max="1025" width="4.28515625" style="114" customWidth="1"/>
    <col min="1026" max="1026" width="48.5703125" style="114" customWidth="1"/>
    <col min="1027" max="1027" width="10.7109375" style="114" customWidth="1"/>
    <col min="1028" max="1032" width="15.85546875" style="114" customWidth="1"/>
    <col min="1033" max="1033" width="9.140625" style="114"/>
    <col min="1034" max="1034" width="12.85546875" style="114" bestFit="1" customWidth="1"/>
    <col min="1035" max="1280" width="9.140625" style="114"/>
    <col min="1281" max="1281" width="4.28515625" style="114" customWidth="1"/>
    <col min="1282" max="1282" width="48.5703125" style="114" customWidth="1"/>
    <col min="1283" max="1283" width="10.7109375" style="114" customWidth="1"/>
    <col min="1284" max="1288" width="15.85546875" style="114" customWidth="1"/>
    <col min="1289" max="1289" width="9.140625" style="114"/>
    <col min="1290" max="1290" width="12.85546875" style="114" bestFit="1" customWidth="1"/>
    <col min="1291" max="1536" width="9.140625" style="114"/>
    <col min="1537" max="1537" width="4.28515625" style="114" customWidth="1"/>
    <col min="1538" max="1538" width="48.5703125" style="114" customWidth="1"/>
    <col min="1539" max="1539" width="10.7109375" style="114" customWidth="1"/>
    <col min="1540" max="1544" width="15.85546875" style="114" customWidth="1"/>
    <col min="1545" max="1545" width="9.140625" style="114"/>
    <col min="1546" max="1546" width="12.85546875" style="114" bestFit="1" customWidth="1"/>
    <col min="1547" max="1792" width="9.140625" style="114"/>
    <col min="1793" max="1793" width="4.28515625" style="114" customWidth="1"/>
    <col min="1794" max="1794" width="48.5703125" style="114" customWidth="1"/>
    <col min="1795" max="1795" width="10.7109375" style="114" customWidth="1"/>
    <col min="1796" max="1800" width="15.85546875" style="114" customWidth="1"/>
    <col min="1801" max="1801" width="9.140625" style="114"/>
    <col min="1802" max="1802" width="12.85546875" style="114" bestFit="1" customWidth="1"/>
    <col min="1803" max="2048" width="9.140625" style="114"/>
    <col min="2049" max="2049" width="4.28515625" style="114" customWidth="1"/>
    <col min="2050" max="2050" width="48.5703125" style="114" customWidth="1"/>
    <col min="2051" max="2051" width="10.7109375" style="114" customWidth="1"/>
    <col min="2052" max="2056" width="15.85546875" style="114" customWidth="1"/>
    <col min="2057" max="2057" width="9.140625" style="114"/>
    <col min="2058" max="2058" width="12.85546875" style="114" bestFit="1" customWidth="1"/>
    <col min="2059" max="2304" width="9.140625" style="114"/>
    <col min="2305" max="2305" width="4.28515625" style="114" customWidth="1"/>
    <col min="2306" max="2306" width="48.5703125" style="114" customWidth="1"/>
    <col min="2307" max="2307" width="10.7109375" style="114" customWidth="1"/>
    <col min="2308" max="2312" width="15.85546875" style="114" customWidth="1"/>
    <col min="2313" max="2313" width="9.140625" style="114"/>
    <col min="2314" max="2314" width="12.85546875" style="114" bestFit="1" customWidth="1"/>
    <col min="2315" max="2560" width="9.140625" style="114"/>
    <col min="2561" max="2561" width="4.28515625" style="114" customWidth="1"/>
    <col min="2562" max="2562" width="48.5703125" style="114" customWidth="1"/>
    <col min="2563" max="2563" width="10.7109375" style="114" customWidth="1"/>
    <col min="2564" max="2568" width="15.85546875" style="114" customWidth="1"/>
    <col min="2569" max="2569" width="9.140625" style="114"/>
    <col min="2570" max="2570" width="12.85546875" style="114" bestFit="1" customWidth="1"/>
    <col min="2571" max="2816" width="9.140625" style="114"/>
    <col min="2817" max="2817" width="4.28515625" style="114" customWidth="1"/>
    <col min="2818" max="2818" width="48.5703125" style="114" customWidth="1"/>
    <col min="2819" max="2819" width="10.7109375" style="114" customWidth="1"/>
    <col min="2820" max="2824" width="15.85546875" style="114" customWidth="1"/>
    <col min="2825" max="2825" width="9.140625" style="114"/>
    <col min="2826" max="2826" width="12.85546875" style="114" bestFit="1" customWidth="1"/>
    <col min="2827" max="3072" width="9.140625" style="114"/>
    <col min="3073" max="3073" width="4.28515625" style="114" customWidth="1"/>
    <col min="3074" max="3074" width="48.5703125" style="114" customWidth="1"/>
    <col min="3075" max="3075" width="10.7109375" style="114" customWidth="1"/>
    <col min="3076" max="3080" width="15.85546875" style="114" customWidth="1"/>
    <col min="3081" max="3081" width="9.140625" style="114"/>
    <col min="3082" max="3082" width="12.85546875" style="114" bestFit="1" customWidth="1"/>
    <col min="3083" max="3328" width="9.140625" style="114"/>
    <col min="3329" max="3329" width="4.28515625" style="114" customWidth="1"/>
    <col min="3330" max="3330" width="48.5703125" style="114" customWidth="1"/>
    <col min="3331" max="3331" width="10.7109375" style="114" customWidth="1"/>
    <col min="3332" max="3336" width="15.85546875" style="114" customWidth="1"/>
    <col min="3337" max="3337" width="9.140625" style="114"/>
    <col min="3338" max="3338" width="12.85546875" style="114" bestFit="1" customWidth="1"/>
    <col min="3339" max="3584" width="9.140625" style="114"/>
    <col min="3585" max="3585" width="4.28515625" style="114" customWidth="1"/>
    <col min="3586" max="3586" width="48.5703125" style="114" customWidth="1"/>
    <col min="3587" max="3587" width="10.7109375" style="114" customWidth="1"/>
    <col min="3588" max="3592" width="15.85546875" style="114" customWidth="1"/>
    <col min="3593" max="3593" width="9.140625" style="114"/>
    <col min="3594" max="3594" width="12.85546875" style="114" bestFit="1" customWidth="1"/>
    <col min="3595" max="3840" width="9.140625" style="114"/>
    <col min="3841" max="3841" width="4.28515625" style="114" customWidth="1"/>
    <col min="3842" max="3842" width="48.5703125" style="114" customWidth="1"/>
    <col min="3843" max="3843" width="10.7109375" style="114" customWidth="1"/>
    <col min="3844" max="3848" width="15.85546875" style="114" customWidth="1"/>
    <col min="3849" max="3849" width="9.140625" style="114"/>
    <col min="3850" max="3850" width="12.85546875" style="114" bestFit="1" customWidth="1"/>
    <col min="3851" max="4096" width="9.140625" style="114"/>
    <col min="4097" max="4097" width="4.28515625" style="114" customWidth="1"/>
    <col min="4098" max="4098" width="48.5703125" style="114" customWidth="1"/>
    <col min="4099" max="4099" width="10.7109375" style="114" customWidth="1"/>
    <col min="4100" max="4104" width="15.85546875" style="114" customWidth="1"/>
    <col min="4105" max="4105" width="9.140625" style="114"/>
    <col min="4106" max="4106" width="12.85546875" style="114" bestFit="1" customWidth="1"/>
    <col min="4107" max="4352" width="9.140625" style="114"/>
    <col min="4353" max="4353" width="4.28515625" style="114" customWidth="1"/>
    <col min="4354" max="4354" width="48.5703125" style="114" customWidth="1"/>
    <col min="4355" max="4355" width="10.7109375" style="114" customWidth="1"/>
    <col min="4356" max="4360" width="15.85546875" style="114" customWidth="1"/>
    <col min="4361" max="4361" width="9.140625" style="114"/>
    <col min="4362" max="4362" width="12.85546875" style="114" bestFit="1" customWidth="1"/>
    <col min="4363" max="4608" width="9.140625" style="114"/>
    <col min="4609" max="4609" width="4.28515625" style="114" customWidth="1"/>
    <col min="4610" max="4610" width="48.5703125" style="114" customWidth="1"/>
    <col min="4611" max="4611" width="10.7109375" style="114" customWidth="1"/>
    <col min="4612" max="4616" width="15.85546875" style="114" customWidth="1"/>
    <col min="4617" max="4617" width="9.140625" style="114"/>
    <col min="4618" max="4618" width="12.85546875" style="114" bestFit="1" customWidth="1"/>
    <col min="4619" max="4864" width="9.140625" style="114"/>
    <col min="4865" max="4865" width="4.28515625" style="114" customWidth="1"/>
    <col min="4866" max="4866" width="48.5703125" style="114" customWidth="1"/>
    <col min="4867" max="4867" width="10.7109375" style="114" customWidth="1"/>
    <col min="4868" max="4872" width="15.85546875" style="114" customWidth="1"/>
    <col min="4873" max="4873" width="9.140625" style="114"/>
    <col min="4874" max="4874" width="12.85546875" style="114" bestFit="1" customWidth="1"/>
    <col min="4875" max="5120" width="9.140625" style="114"/>
    <col min="5121" max="5121" width="4.28515625" style="114" customWidth="1"/>
    <col min="5122" max="5122" width="48.5703125" style="114" customWidth="1"/>
    <col min="5123" max="5123" width="10.7109375" style="114" customWidth="1"/>
    <col min="5124" max="5128" width="15.85546875" style="114" customWidth="1"/>
    <col min="5129" max="5129" width="9.140625" style="114"/>
    <col min="5130" max="5130" width="12.85546875" style="114" bestFit="1" customWidth="1"/>
    <col min="5131" max="5376" width="9.140625" style="114"/>
    <col min="5377" max="5377" width="4.28515625" style="114" customWidth="1"/>
    <col min="5378" max="5378" width="48.5703125" style="114" customWidth="1"/>
    <col min="5379" max="5379" width="10.7109375" style="114" customWidth="1"/>
    <col min="5380" max="5384" width="15.85546875" style="114" customWidth="1"/>
    <col min="5385" max="5385" width="9.140625" style="114"/>
    <col min="5386" max="5386" width="12.85546875" style="114" bestFit="1" customWidth="1"/>
    <col min="5387" max="5632" width="9.140625" style="114"/>
    <col min="5633" max="5633" width="4.28515625" style="114" customWidth="1"/>
    <col min="5634" max="5634" width="48.5703125" style="114" customWidth="1"/>
    <col min="5635" max="5635" width="10.7109375" style="114" customWidth="1"/>
    <col min="5636" max="5640" width="15.85546875" style="114" customWidth="1"/>
    <col min="5641" max="5641" width="9.140625" style="114"/>
    <col min="5642" max="5642" width="12.85546875" style="114" bestFit="1" customWidth="1"/>
    <col min="5643" max="5888" width="9.140625" style="114"/>
    <col min="5889" max="5889" width="4.28515625" style="114" customWidth="1"/>
    <col min="5890" max="5890" width="48.5703125" style="114" customWidth="1"/>
    <col min="5891" max="5891" width="10.7109375" style="114" customWidth="1"/>
    <col min="5892" max="5896" width="15.85546875" style="114" customWidth="1"/>
    <col min="5897" max="5897" width="9.140625" style="114"/>
    <col min="5898" max="5898" width="12.85546875" style="114" bestFit="1" customWidth="1"/>
    <col min="5899" max="6144" width="9.140625" style="114"/>
    <col min="6145" max="6145" width="4.28515625" style="114" customWidth="1"/>
    <col min="6146" max="6146" width="48.5703125" style="114" customWidth="1"/>
    <col min="6147" max="6147" width="10.7109375" style="114" customWidth="1"/>
    <col min="6148" max="6152" width="15.85546875" style="114" customWidth="1"/>
    <col min="6153" max="6153" width="9.140625" style="114"/>
    <col min="6154" max="6154" width="12.85546875" style="114" bestFit="1" customWidth="1"/>
    <col min="6155" max="6400" width="9.140625" style="114"/>
    <col min="6401" max="6401" width="4.28515625" style="114" customWidth="1"/>
    <col min="6402" max="6402" width="48.5703125" style="114" customWidth="1"/>
    <col min="6403" max="6403" width="10.7109375" style="114" customWidth="1"/>
    <col min="6404" max="6408" width="15.85546875" style="114" customWidth="1"/>
    <col min="6409" max="6409" width="9.140625" style="114"/>
    <col min="6410" max="6410" width="12.85546875" style="114" bestFit="1" customWidth="1"/>
    <col min="6411" max="6656" width="9.140625" style="114"/>
    <col min="6657" max="6657" width="4.28515625" style="114" customWidth="1"/>
    <col min="6658" max="6658" width="48.5703125" style="114" customWidth="1"/>
    <col min="6659" max="6659" width="10.7109375" style="114" customWidth="1"/>
    <col min="6660" max="6664" width="15.85546875" style="114" customWidth="1"/>
    <col min="6665" max="6665" width="9.140625" style="114"/>
    <col min="6666" max="6666" width="12.85546875" style="114" bestFit="1" customWidth="1"/>
    <col min="6667" max="6912" width="9.140625" style="114"/>
    <col min="6913" max="6913" width="4.28515625" style="114" customWidth="1"/>
    <col min="6914" max="6914" width="48.5703125" style="114" customWidth="1"/>
    <col min="6915" max="6915" width="10.7109375" style="114" customWidth="1"/>
    <col min="6916" max="6920" width="15.85546875" style="114" customWidth="1"/>
    <col min="6921" max="6921" width="9.140625" style="114"/>
    <col min="6922" max="6922" width="12.85546875" style="114" bestFit="1" customWidth="1"/>
    <col min="6923" max="7168" width="9.140625" style="114"/>
    <col min="7169" max="7169" width="4.28515625" style="114" customWidth="1"/>
    <col min="7170" max="7170" width="48.5703125" style="114" customWidth="1"/>
    <col min="7171" max="7171" width="10.7109375" style="114" customWidth="1"/>
    <col min="7172" max="7176" width="15.85546875" style="114" customWidth="1"/>
    <col min="7177" max="7177" width="9.140625" style="114"/>
    <col min="7178" max="7178" width="12.85546875" style="114" bestFit="1" customWidth="1"/>
    <col min="7179" max="7424" width="9.140625" style="114"/>
    <col min="7425" max="7425" width="4.28515625" style="114" customWidth="1"/>
    <col min="7426" max="7426" width="48.5703125" style="114" customWidth="1"/>
    <col min="7427" max="7427" width="10.7109375" style="114" customWidth="1"/>
    <col min="7428" max="7432" width="15.85546875" style="114" customWidth="1"/>
    <col min="7433" max="7433" width="9.140625" style="114"/>
    <col min="7434" max="7434" width="12.85546875" style="114" bestFit="1" customWidth="1"/>
    <col min="7435" max="7680" width="9.140625" style="114"/>
    <col min="7681" max="7681" width="4.28515625" style="114" customWidth="1"/>
    <col min="7682" max="7682" width="48.5703125" style="114" customWidth="1"/>
    <col min="7683" max="7683" width="10.7109375" style="114" customWidth="1"/>
    <col min="7684" max="7688" width="15.85546875" style="114" customWidth="1"/>
    <col min="7689" max="7689" width="9.140625" style="114"/>
    <col min="7690" max="7690" width="12.85546875" style="114" bestFit="1" customWidth="1"/>
    <col min="7691" max="7936" width="9.140625" style="114"/>
    <col min="7937" max="7937" width="4.28515625" style="114" customWidth="1"/>
    <col min="7938" max="7938" width="48.5703125" style="114" customWidth="1"/>
    <col min="7939" max="7939" width="10.7109375" style="114" customWidth="1"/>
    <col min="7940" max="7944" width="15.85546875" style="114" customWidth="1"/>
    <col min="7945" max="7945" width="9.140625" style="114"/>
    <col min="7946" max="7946" width="12.85546875" style="114" bestFit="1" customWidth="1"/>
    <col min="7947" max="8192" width="9.140625" style="114"/>
    <col min="8193" max="8193" width="4.28515625" style="114" customWidth="1"/>
    <col min="8194" max="8194" width="48.5703125" style="114" customWidth="1"/>
    <col min="8195" max="8195" width="10.7109375" style="114" customWidth="1"/>
    <col min="8196" max="8200" width="15.85546875" style="114" customWidth="1"/>
    <col min="8201" max="8201" width="9.140625" style="114"/>
    <col min="8202" max="8202" width="12.85546875" style="114" bestFit="1" customWidth="1"/>
    <col min="8203" max="8448" width="9.140625" style="114"/>
    <col min="8449" max="8449" width="4.28515625" style="114" customWidth="1"/>
    <col min="8450" max="8450" width="48.5703125" style="114" customWidth="1"/>
    <col min="8451" max="8451" width="10.7109375" style="114" customWidth="1"/>
    <col min="8452" max="8456" width="15.85546875" style="114" customWidth="1"/>
    <col min="8457" max="8457" width="9.140625" style="114"/>
    <col min="8458" max="8458" width="12.85546875" style="114" bestFit="1" customWidth="1"/>
    <col min="8459" max="8704" width="9.140625" style="114"/>
    <col min="8705" max="8705" width="4.28515625" style="114" customWidth="1"/>
    <col min="8706" max="8706" width="48.5703125" style="114" customWidth="1"/>
    <col min="8707" max="8707" width="10.7109375" style="114" customWidth="1"/>
    <col min="8708" max="8712" width="15.85546875" style="114" customWidth="1"/>
    <col min="8713" max="8713" width="9.140625" style="114"/>
    <col min="8714" max="8714" width="12.85546875" style="114" bestFit="1" customWidth="1"/>
    <col min="8715" max="8960" width="9.140625" style="114"/>
    <col min="8961" max="8961" width="4.28515625" style="114" customWidth="1"/>
    <col min="8962" max="8962" width="48.5703125" style="114" customWidth="1"/>
    <col min="8963" max="8963" width="10.7109375" style="114" customWidth="1"/>
    <col min="8964" max="8968" width="15.85546875" style="114" customWidth="1"/>
    <col min="8969" max="8969" width="9.140625" style="114"/>
    <col min="8970" max="8970" width="12.85546875" style="114" bestFit="1" customWidth="1"/>
    <col min="8971" max="9216" width="9.140625" style="114"/>
    <col min="9217" max="9217" width="4.28515625" style="114" customWidth="1"/>
    <col min="9218" max="9218" width="48.5703125" style="114" customWidth="1"/>
    <col min="9219" max="9219" width="10.7109375" style="114" customWidth="1"/>
    <col min="9220" max="9224" width="15.85546875" style="114" customWidth="1"/>
    <col min="9225" max="9225" width="9.140625" style="114"/>
    <col min="9226" max="9226" width="12.85546875" style="114" bestFit="1" customWidth="1"/>
    <col min="9227" max="9472" width="9.140625" style="114"/>
    <col min="9473" max="9473" width="4.28515625" style="114" customWidth="1"/>
    <col min="9474" max="9474" width="48.5703125" style="114" customWidth="1"/>
    <col min="9475" max="9475" width="10.7109375" style="114" customWidth="1"/>
    <col min="9476" max="9480" width="15.85546875" style="114" customWidth="1"/>
    <col min="9481" max="9481" width="9.140625" style="114"/>
    <col min="9482" max="9482" width="12.85546875" style="114" bestFit="1" customWidth="1"/>
    <col min="9483" max="9728" width="9.140625" style="114"/>
    <col min="9729" max="9729" width="4.28515625" style="114" customWidth="1"/>
    <col min="9730" max="9730" width="48.5703125" style="114" customWidth="1"/>
    <col min="9731" max="9731" width="10.7109375" style="114" customWidth="1"/>
    <col min="9732" max="9736" width="15.85546875" style="114" customWidth="1"/>
    <col min="9737" max="9737" width="9.140625" style="114"/>
    <col min="9738" max="9738" width="12.85546875" style="114" bestFit="1" customWidth="1"/>
    <col min="9739" max="9984" width="9.140625" style="114"/>
    <col min="9985" max="9985" width="4.28515625" style="114" customWidth="1"/>
    <col min="9986" max="9986" width="48.5703125" style="114" customWidth="1"/>
    <col min="9987" max="9987" width="10.7109375" style="114" customWidth="1"/>
    <col min="9988" max="9992" width="15.85546875" style="114" customWidth="1"/>
    <col min="9993" max="9993" width="9.140625" style="114"/>
    <col min="9994" max="9994" width="12.85546875" style="114" bestFit="1" customWidth="1"/>
    <col min="9995" max="10240" width="9.140625" style="114"/>
    <col min="10241" max="10241" width="4.28515625" style="114" customWidth="1"/>
    <col min="10242" max="10242" width="48.5703125" style="114" customWidth="1"/>
    <col min="10243" max="10243" width="10.7109375" style="114" customWidth="1"/>
    <col min="10244" max="10248" width="15.85546875" style="114" customWidth="1"/>
    <col min="10249" max="10249" width="9.140625" style="114"/>
    <col min="10250" max="10250" width="12.85546875" style="114" bestFit="1" customWidth="1"/>
    <col min="10251" max="10496" width="9.140625" style="114"/>
    <col min="10497" max="10497" width="4.28515625" style="114" customWidth="1"/>
    <col min="10498" max="10498" width="48.5703125" style="114" customWidth="1"/>
    <col min="10499" max="10499" width="10.7109375" style="114" customWidth="1"/>
    <col min="10500" max="10504" width="15.85546875" style="114" customWidth="1"/>
    <col min="10505" max="10505" width="9.140625" style="114"/>
    <col min="10506" max="10506" width="12.85546875" style="114" bestFit="1" customWidth="1"/>
    <col min="10507" max="10752" width="9.140625" style="114"/>
    <col min="10753" max="10753" width="4.28515625" style="114" customWidth="1"/>
    <col min="10754" max="10754" width="48.5703125" style="114" customWidth="1"/>
    <col min="10755" max="10755" width="10.7109375" style="114" customWidth="1"/>
    <col min="10756" max="10760" width="15.85546875" style="114" customWidth="1"/>
    <col min="10761" max="10761" width="9.140625" style="114"/>
    <col min="10762" max="10762" width="12.85546875" style="114" bestFit="1" customWidth="1"/>
    <col min="10763" max="11008" width="9.140625" style="114"/>
    <col min="11009" max="11009" width="4.28515625" style="114" customWidth="1"/>
    <col min="11010" max="11010" width="48.5703125" style="114" customWidth="1"/>
    <col min="11011" max="11011" width="10.7109375" style="114" customWidth="1"/>
    <col min="11012" max="11016" width="15.85546875" style="114" customWidth="1"/>
    <col min="11017" max="11017" width="9.140625" style="114"/>
    <col min="11018" max="11018" width="12.85546875" style="114" bestFit="1" customWidth="1"/>
    <col min="11019" max="11264" width="9.140625" style="114"/>
    <col min="11265" max="11265" width="4.28515625" style="114" customWidth="1"/>
    <col min="11266" max="11266" width="48.5703125" style="114" customWidth="1"/>
    <col min="11267" max="11267" width="10.7109375" style="114" customWidth="1"/>
    <col min="11268" max="11272" width="15.85546875" style="114" customWidth="1"/>
    <col min="11273" max="11273" width="9.140625" style="114"/>
    <col min="11274" max="11274" width="12.85546875" style="114" bestFit="1" customWidth="1"/>
    <col min="11275" max="11520" width="9.140625" style="114"/>
    <col min="11521" max="11521" width="4.28515625" style="114" customWidth="1"/>
    <col min="11522" max="11522" width="48.5703125" style="114" customWidth="1"/>
    <col min="11523" max="11523" width="10.7109375" style="114" customWidth="1"/>
    <col min="11524" max="11528" width="15.85546875" style="114" customWidth="1"/>
    <col min="11529" max="11529" width="9.140625" style="114"/>
    <col min="11530" max="11530" width="12.85546875" style="114" bestFit="1" customWidth="1"/>
    <col min="11531" max="11776" width="9.140625" style="114"/>
    <col min="11777" max="11777" width="4.28515625" style="114" customWidth="1"/>
    <col min="11778" max="11778" width="48.5703125" style="114" customWidth="1"/>
    <col min="11779" max="11779" width="10.7109375" style="114" customWidth="1"/>
    <col min="11780" max="11784" width="15.85546875" style="114" customWidth="1"/>
    <col min="11785" max="11785" width="9.140625" style="114"/>
    <col min="11786" max="11786" width="12.85546875" style="114" bestFit="1" customWidth="1"/>
    <col min="11787" max="12032" width="9.140625" style="114"/>
    <col min="12033" max="12033" width="4.28515625" style="114" customWidth="1"/>
    <col min="12034" max="12034" width="48.5703125" style="114" customWidth="1"/>
    <col min="12035" max="12035" width="10.7109375" style="114" customWidth="1"/>
    <col min="12036" max="12040" width="15.85546875" style="114" customWidth="1"/>
    <col min="12041" max="12041" width="9.140625" style="114"/>
    <col min="12042" max="12042" width="12.85546875" style="114" bestFit="1" customWidth="1"/>
    <col min="12043" max="12288" width="9.140625" style="114"/>
    <col min="12289" max="12289" width="4.28515625" style="114" customWidth="1"/>
    <col min="12290" max="12290" width="48.5703125" style="114" customWidth="1"/>
    <col min="12291" max="12291" width="10.7109375" style="114" customWidth="1"/>
    <col min="12292" max="12296" width="15.85546875" style="114" customWidth="1"/>
    <col min="12297" max="12297" width="9.140625" style="114"/>
    <col min="12298" max="12298" width="12.85546875" style="114" bestFit="1" customWidth="1"/>
    <col min="12299" max="12544" width="9.140625" style="114"/>
    <col min="12545" max="12545" width="4.28515625" style="114" customWidth="1"/>
    <col min="12546" max="12546" width="48.5703125" style="114" customWidth="1"/>
    <col min="12547" max="12547" width="10.7109375" style="114" customWidth="1"/>
    <col min="12548" max="12552" width="15.85546875" style="114" customWidth="1"/>
    <col min="12553" max="12553" width="9.140625" style="114"/>
    <col min="12554" max="12554" width="12.85546875" style="114" bestFit="1" customWidth="1"/>
    <col min="12555" max="12800" width="9.140625" style="114"/>
    <col min="12801" max="12801" width="4.28515625" style="114" customWidth="1"/>
    <col min="12802" max="12802" width="48.5703125" style="114" customWidth="1"/>
    <col min="12803" max="12803" width="10.7109375" style="114" customWidth="1"/>
    <col min="12804" max="12808" width="15.85546875" style="114" customWidth="1"/>
    <col min="12809" max="12809" width="9.140625" style="114"/>
    <col min="12810" max="12810" width="12.85546875" style="114" bestFit="1" customWidth="1"/>
    <col min="12811" max="13056" width="9.140625" style="114"/>
    <col min="13057" max="13057" width="4.28515625" style="114" customWidth="1"/>
    <col min="13058" max="13058" width="48.5703125" style="114" customWidth="1"/>
    <col min="13059" max="13059" width="10.7109375" style="114" customWidth="1"/>
    <col min="13060" max="13064" width="15.85546875" style="114" customWidth="1"/>
    <col min="13065" max="13065" width="9.140625" style="114"/>
    <col min="13066" max="13066" width="12.85546875" style="114" bestFit="1" customWidth="1"/>
    <col min="13067" max="13312" width="9.140625" style="114"/>
    <col min="13313" max="13313" width="4.28515625" style="114" customWidth="1"/>
    <col min="13314" max="13314" width="48.5703125" style="114" customWidth="1"/>
    <col min="13315" max="13315" width="10.7109375" style="114" customWidth="1"/>
    <col min="13316" max="13320" width="15.85546875" style="114" customWidth="1"/>
    <col min="13321" max="13321" width="9.140625" style="114"/>
    <col min="13322" max="13322" width="12.85546875" style="114" bestFit="1" customWidth="1"/>
    <col min="13323" max="13568" width="9.140625" style="114"/>
    <col min="13569" max="13569" width="4.28515625" style="114" customWidth="1"/>
    <col min="13570" max="13570" width="48.5703125" style="114" customWidth="1"/>
    <col min="13571" max="13571" width="10.7109375" style="114" customWidth="1"/>
    <col min="13572" max="13576" width="15.85546875" style="114" customWidth="1"/>
    <col min="13577" max="13577" width="9.140625" style="114"/>
    <col min="13578" max="13578" width="12.85546875" style="114" bestFit="1" customWidth="1"/>
    <col min="13579" max="13824" width="9.140625" style="114"/>
    <col min="13825" max="13825" width="4.28515625" style="114" customWidth="1"/>
    <col min="13826" max="13826" width="48.5703125" style="114" customWidth="1"/>
    <col min="13827" max="13827" width="10.7109375" style="114" customWidth="1"/>
    <col min="13828" max="13832" width="15.85546875" style="114" customWidth="1"/>
    <col min="13833" max="13833" width="9.140625" style="114"/>
    <col min="13834" max="13834" width="12.85546875" style="114" bestFit="1" customWidth="1"/>
    <col min="13835" max="14080" width="9.140625" style="114"/>
    <col min="14081" max="14081" width="4.28515625" style="114" customWidth="1"/>
    <col min="14082" max="14082" width="48.5703125" style="114" customWidth="1"/>
    <col min="14083" max="14083" width="10.7109375" style="114" customWidth="1"/>
    <col min="14084" max="14088" width="15.85546875" style="114" customWidth="1"/>
    <col min="14089" max="14089" width="9.140625" style="114"/>
    <col min="14090" max="14090" width="12.85546875" style="114" bestFit="1" customWidth="1"/>
    <col min="14091" max="14336" width="9.140625" style="114"/>
    <col min="14337" max="14337" width="4.28515625" style="114" customWidth="1"/>
    <col min="14338" max="14338" width="48.5703125" style="114" customWidth="1"/>
    <col min="14339" max="14339" width="10.7109375" style="114" customWidth="1"/>
    <col min="14340" max="14344" width="15.85546875" style="114" customWidth="1"/>
    <col min="14345" max="14345" width="9.140625" style="114"/>
    <col min="14346" max="14346" width="12.85546875" style="114" bestFit="1" customWidth="1"/>
    <col min="14347" max="14592" width="9.140625" style="114"/>
    <col min="14593" max="14593" width="4.28515625" style="114" customWidth="1"/>
    <col min="14594" max="14594" width="48.5703125" style="114" customWidth="1"/>
    <col min="14595" max="14595" width="10.7109375" style="114" customWidth="1"/>
    <col min="14596" max="14600" width="15.85546875" style="114" customWidth="1"/>
    <col min="14601" max="14601" width="9.140625" style="114"/>
    <col min="14602" max="14602" width="12.85546875" style="114" bestFit="1" customWidth="1"/>
    <col min="14603" max="14848" width="9.140625" style="114"/>
    <col min="14849" max="14849" width="4.28515625" style="114" customWidth="1"/>
    <col min="14850" max="14850" width="48.5703125" style="114" customWidth="1"/>
    <col min="14851" max="14851" width="10.7109375" style="114" customWidth="1"/>
    <col min="14852" max="14856" width="15.85546875" style="114" customWidth="1"/>
    <col min="14857" max="14857" width="9.140625" style="114"/>
    <col min="14858" max="14858" width="12.85546875" style="114" bestFit="1" customWidth="1"/>
    <col min="14859" max="15104" width="9.140625" style="114"/>
    <col min="15105" max="15105" width="4.28515625" style="114" customWidth="1"/>
    <col min="15106" max="15106" width="48.5703125" style="114" customWidth="1"/>
    <col min="15107" max="15107" width="10.7109375" style="114" customWidth="1"/>
    <col min="15108" max="15112" width="15.85546875" style="114" customWidth="1"/>
    <col min="15113" max="15113" width="9.140625" style="114"/>
    <col min="15114" max="15114" width="12.85546875" style="114" bestFit="1" customWidth="1"/>
    <col min="15115" max="15360" width="9.140625" style="114"/>
    <col min="15361" max="15361" width="4.28515625" style="114" customWidth="1"/>
    <col min="15362" max="15362" width="48.5703125" style="114" customWidth="1"/>
    <col min="15363" max="15363" width="10.7109375" style="114" customWidth="1"/>
    <col min="15364" max="15368" width="15.85546875" style="114" customWidth="1"/>
    <col min="15369" max="15369" width="9.140625" style="114"/>
    <col min="15370" max="15370" width="12.85546875" style="114" bestFit="1" customWidth="1"/>
    <col min="15371" max="15616" width="9.140625" style="114"/>
    <col min="15617" max="15617" width="4.28515625" style="114" customWidth="1"/>
    <col min="15618" max="15618" width="48.5703125" style="114" customWidth="1"/>
    <col min="15619" max="15619" width="10.7109375" style="114" customWidth="1"/>
    <col min="15620" max="15624" width="15.85546875" style="114" customWidth="1"/>
    <col min="15625" max="15625" width="9.140625" style="114"/>
    <col min="15626" max="15626" width="12.85546875" style="114" bestFit="1" customWidth="1"/>
    <col min="15627" max="15872" width="9.140625" style="114"/>
    <col min="15873" max="15873" width="4.28515625" style="114" customWidth="1"/>
    <col min="15874" max="15874" width="48.5703125" style="114" customWidth="1"/>
    <col min="15875" max="15875" width="10.7109375" style="114" customWidth="1"/>
    <col min="15876" max="15880" width="15.85546875" style="114" customWidth="1"/>
    <col min="15881" max="15881" width="9.140625" style="114"/>
    <col min="15882" max="15882" width="12.85546875" style="114" bestFit="1" customWidth="1"/>
    <col min="15883" max="16128" width="9.140625" style="114"/>
    <col min="16129" max="16129" width="4.28515625" style="114" customWidth="1"/>
    <col min="16130" max="16130" width="48.5703125" style="114" customWidth="1"/>
    <col min="16131" max="16131" width="10.7109375" style="114" customWidth="1"/>
    <col min="16132" max="16136" width="15.85546875" style="114" customWidth="1"/>
    <col min="16137" max="16137" width="9.140625" style="114"/>
    <col min="16138" max="16138" width="12.85546875" style="114" bestFit="1" customWidth="1"/>
    <col min="16139" max="16384" width="9.140625" style="114"/>
  </cols>
  <sheetData>
    <row r="1" spans="2:10">
      <c r="B1" s="630" t="s">
        <v>251</v>
      </c>
      <c r="C1" s="630"/>
      <c r="D1" s="630"/>
      <c r="E1" s="630"/>
      <c r="F1" s="630"/>
      <c r="G1" s="630"/>
      <c r="H1" s="630"/>
    </row>
    <row r="2" spans="2:10" s="49" customFormat="1" ht="21">
      <c r="B2" s="115" t="s">
        <v>252</v>
      </c>
      <c r="C2" s="165"/>
      <c r="J2" s="118"/>
    </row>
    <row r="3" spans="2:10">
      <c r="B3" s="486" t="s">
        <v>98</v>
      </c>
      <c r="C3" s="487" t="s">
        <v>253</v>
      </c>
      <c r="D3" s="486" t="s">
        <v>4</v>
      </c>
      <c r="E3" s="488" t="s">
        <v>5</v>
      </c>
      <c r="F3" s="486" t="s">
        <v>6</v>
      </c>
      <c r="G3" s="488" t="s">
        <v>57</v>
      </c>
      <c r="H3" s="486" t="s">
        <v>7</v>
      </c>
    </row>
    <row r="4" spans="2:10">
      <c r="B4" s="83" t="str">
        <f>+'[2]ตาราง 1.1'!E3</f>
        <v>1. ให้บริการตรวจรักษาที่ OPD ศัลยกรรม</v>
      </c>
      <c r="C4" s="489">
        <v>90.733769618347139</v>
      </c>
      <c r="D4" s="133">
        <f>+$D$9*C4/$C$9</f>
        <v>6006355.8369114492</v>
      </c>
      <c r="E4" s="134">
        <f>+$E$9*C4/$C$9</f>
        <v>134021141.93309551</v>
      </c>
      <c r="F4" s="133">
        <f>+$F$9*C4/$C$9</f>
        <v>4759533.7857085774</v>
      </c>
      <c r="G4" s="134">
        <f>+$G$9*C4/$C$9</f>
        <v>5587598.4126680959</v>
      </c>
      <c r="H4" s="133">
        <f>SUM(D4:G4)</f>
        <v>150374629.96838364</v>
      </c>
    </row>
    <row r="5" spans="2:10">
      <c r="B5" s="83" t="str">
        <f>+'[2]ตาราง 1.1'!E4</f>
        <v>2. การผ่าตัดหัวใจ</v>
      </c>
      <c r="C5" s="489">
        <v>6.9496727862396481</v>
      </c>
      <c r="D5" s="133">
        <f>+$D$9*C5/$C$9</f>
        <v>460051.50981641276</v>
      </c>
      <c r="E5" s="134">
        <f>+$E$9*C5/$C$9</f>
        <v>10265230.760178376</v>
      </c>
      <c r="F5" s="133">
        <f>+$F$9*C5/$C$9</f>
        <v>364552.2782185672</v>
      </c>
      <c r="G5" s="134">
        <f>+$G$9*C5/$C$9</f>
        <v>427977.15549892862</v>
      </c>
      <c r="H5" s="133">
        <f>SUM(D5:G5)</f>
        <v>11517811.703712285</v>
      </c>
    </row>
    <row r="6" spans="2:10">
      <c r="B6" s="83" t="str">
        <f>+'[2]ตาราง 1.1'!E5</f>
        <v>3. การผ่าตัดปอด</v>
      </c>
      <c r="C6" s="489">
        <v>1.2509411015231366</v>
      </c>
      <c r="D6" s="133">
        <f>+$D$9*C6/$C$9</f>
        <v>82809.271766954305</v>
      </c>
      <c r="E6" s="134">
        <f>+$E$9*C6/$C$9</f>
        <v>1847741.5368321077</v>
      </c>
      <c r="F6" s="133">
        <f>+$F$9*C6/$C$9</f>
        <v>65619.410079342095</v>
      </c>
      <c r="G6" s="134">
        <f>+$G$9*C6/$C$9</f>
        <v>77035.887989807146</v>
      </c>
      <c r="H6" s="133">
        <f>SUM(D6:G6)</f>
        <v>2073206.1066682113</v>
      </c>
    </row>
    <row r="7" spans="2:10">
      <c r="B7" s="83" t="str">
        <f>+'[2]ตาราง 1.1'!E6</f>
        <v>4. การผ่าตัดเล็ก</v>
      </c>
      <c r="C7" s="489">
        <v>1.0656164938900794</v>
      </c>
      <c r="D7" s="133">
        <f>+$D$9*C7/$C$9</f>
        <v>70541.231505183299</v>
      </c>
      <c r="E7" s="134">
        <f>+$E$9*C7/$C$9</f>
        <v>1574002.0498940176</v>
      </c>
      <c r="F7" s="133">
        <f>+$F$9*C7/$C$9</f>
        <v>55898.01599351364</v>
      </c>
      <c r="G7" s="134">
        <f>+$G$9*C7/$C$9</f>
        <v>65623.163843169052</v>
      </c>
      <c r="H7" s="133">
        <f>SUM(D7:G7)</f>
        <v>1766064.4612358836</v>
      </c>
    </row>
    <row r="8" spans="2:10">
      <c r="B8" s="83"/>
      <c r="C8" s="489"/>
      <c r="D8" s="133"/>
      <c r="E8" s="134"/>
      <c r="F8" s="133"/>
      <c r="G8" s="134"/>
      <c r="H8" s="133"/>
    </row>
    <row r="9" spans="2:10" ht="24" thickBot="1">
      <c r="B9" s="490" t="s">
        <v>7</v>
      </c>
      <c r="C9" s="491">
        <f>SUM(C4:C8)</f>
        <v>100</v>
      </c>
      <c r="D9" s="135">
        <v>6619757.8499999996</v>
      </c>
      <c r="E9" s="136">
        <v>147708116.28</v>
      </c>
      <c r="F9" s="137">
        <v>5245603.49</v>
      </c>
      <c r="G9" s="136">
        <v>6158234.6200000001</v>
      </c>
      <c r="H9" s="137">
        <f>SUM(H4:H7)</f>
        <v>165731712.24000001</v>
      </c>
    </row>
    <row r="10" spans="2:10" ht="24" thickTop="1"/>
    <row r="11" spans="2:10">
      <c r="B11" s="115" t="s">
        <v>254</v>
      </c>
    </row>
    <row r="12" spans="2:10">
      <c r="B12" s="486" t="s">
        <v>98</v>
      </c>
      <c r="C12" s="492" t="s">
        <v>253</v>
      </c>
      <c r="D12" s="486" t="s">
        <v>4</v>
      </c>
      <c r="E12" s="488" t="s">
        <v>5</v>
      </c>
      <c r="F12" s="486" t="s">
        <v>6</v>
      </c>
      <c r="G12" s="488" t="s">
        <v>57</v>
      </c>
      <c r="H12" s="486" t="s">
        <v>7</v>
      </c>
    </row>
    <row r="13" spans="2:10">
      <c r="B13" s="83" t="str">
        <f>+'[2]ตาราง 1.1'!E8</f>
        <v>1. การบริการระงับความรู้สึกของผู้ป่วยที่เข้ารับการผ่าตัดหัวใจ</v>
      </c>
      <c r="C13" s="493">
        <v>66.666666666666671</v>
      </c>
      <c r="D13" s="138">
        <f>+$D$16*C13/$C$16</f>
        <v>1297729.7933333335</v>
      </c>
      <c r="E13" s="134">
        <f>+$E$16*C13/$C$16</f>
        <v>2979539.8200000008</v>
      </c>
      <c r="F13" s="133">
        <f>+$F$16*C13/$C$16</f>
        <v>580517.12000000011</v>
      </c>
      <c r="G13" s="134">
        <f>+$G$16*C13/$C$16</f>
        <v>4134313.9733333336</v>
      </c>
      <c r="H13" s="133">
        <f>SUM(D13:G13)</f>
        <v>8992100.706666667</v>
      </c>
    </row>
    <row r="14" spans="2:10">
      <c r="B14" s="83" t="str">
        <f>+'[2]ตาราง 1.1'!E9</f>
        <v>2.การบริการระงับความรู้สึกของผู้ป่วยที่เข้ารับการผ่าตัดปอด</v>
      </c>
      <c r="C14" s="493">
        <v>33.333333333333336</v>
      </c>
      <c r="D14" s="138">
        <f>+$D$16*C14/$C$16</f>
        <v>648864.89666666673</v>
      </c>
      <c r="E14" s="134">
        <f>+$E$16*C14/$C$16</f>
        <v>1489769.9100000004</v>
      </c>
      <c r="F14" s="133">
        <f>+$F$16*C14/$C$16</f>
        <v>290258.56000000006</v>
      </c>
      <c r="G14" s="134">
        <f>+$G$16*C14/$C$16</f>
        <v>2067156.9866666668</v>
      </c>
      <c r="H14" s="133">
        <f>SUM(D14:G14)</f>
        <v>4496050.3533333335</v>
      </c>
    </row>
    <row r="15" spans="2:10">
      <c r="B15" s="83"/>
      <c r="C15" s="489"/>
      <c r="D15" s="83"/>
      <c r="E15" s="79"/>
      <c r="F15" s="83"/>
      <c r="G15" s="79"/>
      <c r="H15" s="83"/>
    </row>
    <row r="16" spans="2:10" ht="24" thickBot="1">
      <c r="B16" s="490" t="s">
        <v>7</v>
      </c>
      <c r="C16" s="491">
        <f>SUM(C13:C15)</f>
        <v>100</v>
      </c>
      <c r="D16" s="494">
        <v>1946594.69</v>
      </c>
      <c r="E16" s="494">
        <v>4469309.7300000004</v>
      </c>
      <c r="F16" s="494">
        <v>870775.68</v>
      </c>
      <c r="G16" s="494">
        <v>6201470.96</v>
      </c>
      <c r="H16" s="495">
        <f>SUM(H13:H15)</f>
        <v>13488151.060000001</v>
      </c>
    </row>
    <row r="17" spans="2:8" ht="24" thickTop="1"/>
    <row r="18" spans="2:8">
      <c r="B18" s="115" t="s">
        <v>255</v>
      </c>
    </row>
    <row r="19" spans="2:8">
      <c r="B19" s="486" t="s">
        <v>98</v>
      </c>
      <c r="C19" s="487" t="s">
        <v>253</v>
      </c>
      <c r="D19" s="486" t="s">
        <v>4</v>
      </c>
      <c r="E19" s="488" t="s">
        <v>5</v>
      </c>
      <c r="F19" s="486" t="s">
        <v>6</v>
      </c>
      <c r="G19" s="488" t="s">
        <v>57</v>
      </c>
      <c r="H19" s="486" t="s">
        <v>7</v>
      </c>
    </row>
    <row r="20" spans="2:8">
      <c r="B20" s="83" t="str">
        <f>+'[2]ตาราง 1.1'!E11</f>
        <v>1. การส่องกล้องตรวจหลอดลมและตรวจเยื่อหุ้มปอด</v>
      </c>
      <c r="C20" s="489">
        <v>67</v>
      </c>
      <c r="D20" s="133">
        <f>+$D$25*C20/$C$25</f>
        <v>7099807.1838000007</v>
      </c>
      <c r="E20" s="134">
        <f>+$E$25*C20/$C$25</f>
        <v>30586285.608500004</v>
      </c>
      <c r="F20" s="133">
        <f>+$F$25*C20/$C$25</f>
        <v>2783192.6965000005</v>
      </c>
      <c r="G20" s="134">
        <f>+$G$25*C20/$C$25</f>
        <v>2708805.0152000003</v>
      </c>
      <c r="H20" s="133">
        <f>SUM(D20:G20)</f>
        <v>43178090.504000008</v>
      </c>
    </row>
    <row r="21" spans="2:8">
      <c r="B21" s="83" t="str">
        <f>+'[2]ตาราง 1.1'!E12</f>
        <v>2. การเจาะน้ำและการใส่ท่อระบาย</v>
      </c>
      <c r="C21" s="489">
        <v>22.846153846153847</v>
      </c>
      <c r="D21" s="133">
        <f>+$D$25*C21/$C$25</f>
        <v>2420944.585061539</v>
      </c>
      <c r="E21" s="134">
        <f>+$E$25*C21/$C$25</f>
        <v>10429537.113346156</v>
      </c>
      <c r="F21" s="133">
        <f>+$F$25*C21/$C$25</f>
        <v>949033.56011538475</v>
      </c>
      <c r="G21" s="134">
        <f>+$G$25*C21/$C$25</f>
        <v>923668.30024615407</v>
      </c>
      <c r="H21" s="133">
        <f>SUM(D21:G21)</f>
        <v>14723183.558769234</v>
      </c>
    </row>
    <row r="22" spans="2:8">
      <c r="B22" s="83" t="str">
        <f>+'[2]ตาราง 1.1'!E13</f>
        <v>3. การใส่ท่อค้ำยันในหลอดลม</v>
      </c>
      <c r="C22" s="489">
        <v>3.6153846153846154</v>
      </c>
      <c r="D22" s="133">
        <f>+$D$25*C22/$C$25</f>
        <v>383112.44275384623</v>
      </c>
      <c r="E22" s="134">
        <f>+$E$25*C22/$C$25</f>
        <v>1650465.4691153849</v>
      </c>
      <c r="F22" s="133">
        <f>+$F$25*C22/$C$25</f>
        <v>150183.76203846157</v>
      </c>
      <c r="G22" s="134">
        <f>+$G$25*C22/$C$25</f>
        <v>146169.73101538463</v>
      </c>
      <c r="H22" s="133">
        <f>SUM(D22:G22)</f>
        <v>2329931.4049230772</v>
      </c>
    </row>
    <row r="23" spans="2:8">
      <c r="B23" s="83" t="str">
        <f>+'[2]ตาราง 1.1'!E14</f>
        <v>4. การจี้ด้วยความเย็นในหลอดลม</v>
      </c>
      <c r="C23" s="489">
        <v>6.5384615384615392</v>
      </c>
      <c r="D23" s="133">
        <f>+$D$25*C23/$C$25</f>
        <v>692862.92838461557</v>
      </c>
      <c r="E23" s="134">
        <f>+$E$25*C23/$C$25</f>
        <v>2984884.3590384619</v>
      </c>
      <c r="F23" s="133">
        <f>+$F$25*C23/$C$25</f>
        <v>271608.9313461539</v>
      </c>
      <c r="G23" s="134">
        <f>+$G$25*C23/$C$25</f>
        <v>264349.51353846164</v>
      </c>
      <c r="H23" s="133">
        <f>SUM(D23:G23)</f>
        <v>4213705.732307693</v>
      </c>
    </row>
    <row r="24" spans="2:8">
      <c r="B24" s="83"/>
      <c r="C24" s="489"/>
      <c r="D24" s="133"/>
      <c r="E24" s="134"/>
      <c r="F24" s="133"/>
      <c r="G24" s="134"/>
      <c r="H24" s="133"/>
    </row>
    <row r="25" spans="2:8" ht="24" thickBot="1">
      <c r="B25" s="490" t="s">
        <v>7</v>
      </c>
      <c r="C25" s="491">
        <f>SUM(C20:C23)</f>
        <v>99.999999999999986</v>
      </c>
      <c r="D25" s="494">
        <v>10596727.140000001</v>
      </c>
      <c r="E25" s="494">
        <v>45651172.549999997</v>
      </c>
      <c r="F25" s="494">
        <v>4154018.95</v>
      </c>
      <c r="G25" s="494">
        <v>4042992.56</v>
      </c>
      <c r="H25" s="137">
        <f>SUM(H20:H23)</f>
        <v>64444911.20000001</v>
      </c>
    </row>
    <row r="26" spans="2:8" ht="24" hidden="1" thickTop="1">
      <c r="B26" s="79"/>
      <c r="C26" s="489"/>
      <c r="D26" s="476"/>
      <c r="E26" s="476"/>
      <c r="F26" s="476"/>
      <c r="G26" s="476"/>
      <c r="H26" s="134"/>
    </row>
    <row r="27" spans="2:8" ht="24" thickTop="1">
      <c r="B27" s="115" t="s">
        <v>256</v>
      </c>
    </row>
    <row r="28" spans="2:8">
      <c r="B28" s="496" t="s">
        <v>98</v>
      </c>
      <c r="C28" s="497" t="s">
        <v>253</v>
      </c>
      <c r="D28" s="496" t="s">
        <v>4</v>
      </c>
      <c r="E28" s="498" t="s">
        <v>5</v>
      </c>
      <c r="F28" s="496" t="s">
        <v>6</v>
      </c>
      <c r="G28" s="498" t="s">
        <v>57</v>
      </c>
      <c r="H28" s="496" t="s">
        <v>7</v>
      </c>
    </row>
    <row r="29" spans="2:8">
      <c r="B29" s="83" t="s">
        <v>117</v>
      </c>
      <c r="C29" s="489">
        <v>51.009081735620583</v>
      </c>
      <c r="D29" s="133">
        <f>+$D$42*C29/$C$42</f>
        <v>5284473.0665388489</v>
      </c>
      <c r="E29" s="499">
        <f>+$E$42*C29/$C$42</f>
        <v>148168484.29067099</v>
      </c>
      <c r="F29" s="133">
        <f>+$F$42*C29/$C$42</f>
        <v>2316825.8969576182</v>
      </c>
      <c r="G29" s="134">
        <f>+$G$42*C29/$C$42</f>
        <v>578027.07923309773</v>
      </c>
      <c r="H29" s="475">
        <f>SUM(D29:G29)</f>
        <v>156347810.33340055</v>
      </c>
    </row>
    <row r="30" spans="2:8">
      <c r="B30" s="83" t="s">
        <v>120</v>
      </c>
      <c r="C30" s="489">
        <v>2.4470232088799193</v>
      </c>
      <c r="D30" s="133">
        <f>+$D$42*C30/$C$42</f>
        <v>253508.35185671036</v>
      </c>
      <c r="E30" s="499">
        <f>+$E$42*C30/$C$42</f>
        <v>7107983.6677522697</v>
      </c>
      <c r="F30" s="133">
        <f>+$F$42*C30/$C$42</f>
        <v>111143.47774722501</v>
      </c>
      <c r="G30" s="134">
        <f>+$G$42*C30/$C$42</f>
        <v>27729.291140262354</v>
      </c>
      <c r="H30" s="475">
        <f>SUM(D30:G30)</f>
        <v>7500364.7884964673</v>
      </c>
    </row>
    <row r="31" spans="2:8">
      <c r="B31" s="83" t="s">
        <v>122</v>
      </c>
      <c r="C31" s="489">
        <v>30.095862764883957</v>
      </c>
      <c r="D31" s="133">
        <f>+$D$42*C31/$C$42</f>
        <v>3117891.3790211906</v>
      </c>
      <c r="E31" s="499">
        <f>+$E$42*C31/$C$42</f>
        <v>87420871.295138747</v>
      </c>
      <c r="F31" s="133">
        <f>+$F$42*C31/$C$42</f>
        <v>1366950.1953859739</v>
      </c>
      <c r="G31" s="134">
        <f>+$G$42*C31/$C$42</f>
        <v>341041.69412714423</v>
      </c>
      <c r="H31" s="475">
        <f>SUM(D31:G31)</f>
        <v>92246754.563673064</v>
      </c>
    </row>
    <row r="32" spans="2:8">
      <c r="B32" s="83" t="s">
        <v>123</v>
      </c>
      <c r="C32" s="489">
        <v>0.65590312815338048</v>
      </c>
      <c r="D32" s="133">
        <f t="shared" ref="D32:D39" si="0">+$D$42*C32/$C$42</f>
        <v>67950.692250252265</v>
      </c>
      <c r="E32" s="499">
        <f t="shared" ref="E32:E40" si="1">+$E$42*C32/$C$42</f>
        <v>1905232.7356861753</v>
      </c>
      <c r="F32" s="133">
        <f t="shared" ref="F32:F40" si="2">+$F$42*C32/$C$42</f>
        <v>29791.035272452067</v>
      </c>
      <c r="G32" s="134">
        <f t="shared" ref="G32:G40" si="3">+$G$42*C32/$C$42</f>
        <v>7432.593501513621</v>
      </c>
      <c r="H32" s="475">
        <f t="shared" ref="H32:H40" si="4">SUM(D32:G32)</f>
        <v>2010407.0567103932</v>
      </c>
    </row>
    <row r="33" spans="2:10">
      <c r="B33" s="83" t="s">
        <v>124</v>
      </c>
      <c r="C33" s="489">
        <v>0.47931382441977799</v>
      </c>
      <c r="D33" s="133">
        <f t="shared" si="0"/>
        <v>49656.275105953573</v>
      </c>
      <c r="E33" s="499">
        <f t="shared" si="1"/>
        <v>1392285.4606937433</v>
      </c>
      <c r="F33" s="133">
        <f t="shared" si="2"/>
        <v>21770.371929868816</v>
      </c>
      <c r="G33" s="134">
        <f t="shared" si="3"/>
        <v>5431.5106357214918</v>
      </c>
      <c r="H33" s="475">
        <f t="shared" si="4"/>
        <v>1469143.6183652873</v>
      </c>
    </row>
    <row r="34" spans="2:10">
      <c r="B34" s="83" t="s">
        <v>125</v>
      </c>
      <c r="C34" s="489">
        <v>1.0090817356205852</v>
      </c>
      <c r="D34" s="133">
        <f t="shared" si="0"/>
        <v>104539.52653884962</v>
      </c>
      <c r="E34" s="499">
        <f t="shared" si="1"/>
        <v>2931127.285671039</v>
      </c>
      <c r="F34" s="133">
        <f t="shared" si="2"/>
        <v>45832.361957618559</v>
      </c>
      <c r="G34" s="134">
        <f t="shared" si="3"/>
        <v>11434.759233097877</v>
      </c>
      <c r="H34" s="475">
        <f t="shared" si="4"/>
        <v>3092933.9334006053</v>
      </c>
    </row>
    <row r="35" spans="2:10">
      <c r="B35" s="83" t="s">
        <v>126</v>
      </c>
      <c r="C35" s="489">
        <v>0.15136226034308781</v>
      </c>
      <c r="D35" s="133">
        <f t="shared" si="0"/>
        <v>15680.928980827446</v>
      </c>
      <c r="E35" s="499">
        <f t="shared" si="1"/>
        <v>439669.09285065584</v>
      </c>
      <c r="F35" s="133">
        <f t="shared" si="2"/>
        <v>6874.8542936427857</v>
      </c>
      <c r="G35" s="134">
        <f t="shared" si="3"/>
        <v>1715.2138849646819</v>
      </c>
      <c r="H35" s="475">
        <f t="shared" si="4"/>
        <v>463940.09001009079</v>
      </c>
    </row>
    <row r="36" spans="2:10">
      <c r="B36" s="83" t="s">
        <v>127</v>
      </c>
      <c r="C36" s="489">
        <v>5.6004036326942481</v>
      </c>
      <c r="D36" s="133">
        <f t="shared" si="0"/>
        <v>580194.37229061546</v>
      </c>
      <c r="E36" s="499">
        <f t="shared" si="1"/>
        <v>16267756.435474265</v>
      </c>
      <c r="F36" s="133">
        <f t="shared" si="2"/>
        <v>254369.60886478302</v>
      </c>
      <c r="G36" s="134">
        <f t="shared" si="3"/>
        <v>63462.913743693221</v>
      </c>
      <c r="H36" s="475">
        <f t="shared" si="4"/>
        <v>17165783.330373358</v>
      </c>
    </row>
    <row r="37" spans="2:10">
      <c r="B37" s="83" t="s">
        <v>128</v>
      </c>
      <c r="C37" s="489">
        <v>5.9788092835519677</v>
      </c>
      <c r="D37" s="133">
        <f t="shared" si="0"/>
        <v>619396.69474268402</v>
      </c>
      <c r="E37" s="499">
        <f t="shared" si="1"/>
        <v>17366929.167600907</v>
      </c>
      <c r="F37" s="133">
        <f t="shared" si="2"/>
        <v>271556.74459888996</v>
      </c>
      <c r="G37" s="134">
        <f t="shared" si="3"/>
        <v>67750.948456104932</v>
      </c>
      <c r="H37" s="475">
        <f t="shared" si="4"/>
        <v>18325633.555398587</v>
      </c>
    </row>
    <row r="38" spans="2:10">
      <c r="B38" s="83" t="s">
        <v>129</v>
      </c>
      <c r="C38" s="489">
        <v>0.60544904137235123</v>
      </c>
      <c r="D38" s="133">
        <f t="shared" si="0"/>
        <v>62723.715923309785</v>
      </c>
      <c r="E38" s="499">
        <f t="shared" si="1"/>
        <v>1758676.3714026234</v>
      </c>
      <c r="F38" s="133">
        <f t="shared" si="2"/>
        <v>27499.417174571143</v>
      </c>
      <c r="G38" s="134">
        <f t="shared" si="3"/>
        <v>6860.8555398587278</v>
      </c>
      <c r="H38" s="475">
        <f t="shared" si="4"/>
        <v>1855760.3600403632</v>
      </c>
    </row>
    <row r="39" spans="2:10">
      <c r="B39" s="83" t="s">
        <v>130</v>
      </c>
      <c r="C39" s="489">
        <v>1.2361251261352171</v>
      </c>
      <c r="D39" s="133">
        <f t="shared" si="0"/>
        <v>128060.92001009081</v>
      </c>
      <c r="E39" s="499">
        <f t="shared" si="1"/>
        <v>3590630.9249470229</v>
      </c>
      <c r="F39" s="133">
        <f t="shared" si="2"/>
        <v>56144.643398082742</v>
      </c>
      <c r="G39" s="134">
        <f t="shared" si="3"/>
        <v>14007.580060544902</v>
      </c>
      <c r="H39" s="475">
        <f t="shared" si="4"/>
        <v>3788844.0684157414</v>
      </c>
    </row>
    <row r="40" spans="2:10">
      <c r="B40" s="83" t="s">
        <v>131</v>
      </c>
      <c r="C40" s="489">
        <v>0.73158425832492435</v>
      </c>
      <c r="D40" s="133">
        <f>+$D$42*C40/$C$42</f>
        <v>75791.156740665989</v>
      </c>
      <c r="E40" s="499">
        <f t="shared" si="1"/>
        <v>2125067.2821115032</v>
      </c>
      <c r="F40" s="133">
        <f t="shared" si="2"/>
        <v>33228.462419273463</v>
      </c>
      <c r="G40" s="134">
        <f t="shared" si="3"/>
        <v>8290.2004439959619</v>
      </c>
      <c r="H40" s="475">
        <f t="shared" si="4"/>
        <v>2242377.1017154385</v>
      </c>
    </row>
    <row r="41" spans="2:10">
      <c r="B41" s="83"/>
      <c r="C41" s="489"/>
      <c r="D41" s="83"/>
      <c r="E41" s="79"/>
      <c r="F41" s="83"/>
      <c r="G41" s="79"/>
      <c r="H41" s="83"/>
    </row>
    <row r="42" spans="2:10" ht="24" thickBot="1">
      <c r="B42" s="490" t="s">
        <v>7</v>
      </c>
      <c r="C42" s="491">
        <f>SUM(C29:C41)</f>
        <v>100.00000000000001</v>
      </c>
      <c r="D42" s="494">
        <v>10359867.08</v>
      </c>
      <c r="E42" s="494">
        <v>290474714.00999999</v>
      </c>
      <c r="F42" s="494">
        <v>4541987.07</v>
      </c>
      <c r="G42" s="494">
        <v>1133184.6399999999</v>
      </c>
      <c r="H42" s="500">
        <f>SUM(H29:H41)</f>
        <v>306509752.79999995</v>
      </c>
    </row>
    <row r="43" spans="2:10" ht="24" thickTop="1">
      <c r="D43" s="501"/>
      <c r="E43" s="501"/>
      <c r="F43" s="501"/>
      <c r="G43" s="501"/>
      <c r="H43" s="502"/>
    </row>
    <row r="44" spans="2:10" s="139" customFormat="1">
      <c r="B44" s="115" t="s">
        <v>257</v>
      </c>
      <c r="C44" s="503"/>
      <c r="J44" s="118"/>
    </row>
    <row r="45" spans="2:10">
      <c r="B45" s="486" t="s">
        <v>98</v>
      </c>
      <c r="C45" s="487" t="s">
        <v>253</v>
      </c>
      <c r="D45" s="486" t="s">
        <v>4</v>
      </c>
      <c r="E45" s="488" t="s">
        <v>5</v>
      </c>
      <c r="F45" s="486" t="s">
        <v>6</v>
      </c>
      <c r="G45" s="488" t="s">
        <v>57</v>
      </c>
      <c r="H45" s="486" t="s">
        <v>7</v>
      </c>
    </row>
    <row r="46" spans="2:10">
      <c r="B46" s="83" t="str">
        <f>+'[2]ตาราง 1.1'!E20</f>
        <v>1. การให้บริการเอกซเรย์ทั่วไปกลุ่มงานรังสีวิทยา</v>
      </c>
      <c r="C46" s="489">
        <v>94.152319813247743</v>
      </c>
      <c r="D46" s="133">
        <f>+$D$51*C46/$C$51</f>
        <v>7436987.2706343746</v>
      </c>
      <c r="E46" s="134">
        <f>+$E$51*C46/$C$51</f>
        <v>8190153.9041359797</v>
      </c>
      <c r="F46" s="133">
        <f>+$F$51*C46/$C$51</f>
        <v>2011435.0322597024</v>
      </c>
      <c r="G46" s="134">
        <f>+$G$51*C46/$C$51</f>
        <v>4888254.6260116724</v>
      </c>
      <c r="H46" s="475">
        <f>SUM(D46:G46)</f>
        <v>22526830.833041731</v>
      </c>
    </row>
    <row r="47" spans="2:10">
      <c r="B47" s="83" t="str">
        <f>+'[2]ตาราง 1.1'!E21</f>
        <v>2. การให้บริการตรวจพิเศษทางรังสีเอกซเรย์คอมพิวเตอร์</v>
      </c>
      <c r="C47" s="489">
        <v>4.3933469506857312</v>
      </c>
      <c r="D47" s="133">
        <f>+$D$51*C47/$C$51</f>
        <v>347025.60077688942</v>
      </c>
      <c r="E47" s="134">
        <f>+$E$51*C47/$C$51</f>
        <v>382169.953451532</v>
      </c>
      <c r="F47" s="133">
        <f>+$F$51*C47/$C$51</f>
        <v>93857.825096702654</v>
      </c>
      <c r="G47" s="134">
        <f>+$G$51*C47/$C$51</f>
        <v>228096.32941558215</v>
      </c>
      <c r="H47" s="475">
        <f>SUM(D47:G47)</f>
        <v>1051149.7087407063</v>
      </c>
    </row>
    <row r="48" spans="2:10">
      <c r="B48" s="83" t="str">
        <f>+'[2]ตาราง 1.1'!E22</f>
        <v>3. การให้บริการตรวจพิเศษ FNA</v>
      </c>
      <c r="C48" s="489">
        <v>0.14356580099212138</v>
      </c>
      <c r="D48" s="133">
        <f>+$D$51*C48/$C$51</f>
        <v>11340.103319754888</v>
      </c>
      <c r="E48" s="134">
        <f>+$E$51*C48/$C$51</f>
        <v>12488.550551152612</v>
      </c>
      <c r="F48" s="133">
        <f>+$F$51*C48/$C$51</f>
        <v>3067.0862079953308</v>
      </c>
      <c r="G48" s="134">
        <f>+$G$51*C48/$C$51</f>
        <v>7453.7323374379912</v>
      </c>
      <c r="H48" s="475">
        <f>SUM(D48:G48)</f>
        <v>34349.472416340817</v>
      </c>
    </row>
    <row r="49" spans="2:8">
      <c r="B49" s="83" t="str">
        <f>+'[2]ตาราง 1.1'!E23</f>
        <v>4. การให้บริการตรวจพิเศษอัลตร้าซาวด์</v>
      </c>
      <c r="C49" s="489">
        <v>1.3107674350744092</v>
      </c>
      <c r="D49" s="133">
        <f>+$D$51*C49/$C$51</f>
        <v>103536.06526898162</v>
      </c>
      <c r="E49" s="134">
        <f>+$E$51*C49/$C$51</f>
        <v>114021.48186133645</v>
      </c>
      <c r="F49" s="133">
        <f>+$F$51*C49/$C$51</f>
        <v>28002.746435599653</v>
      </c>
      <c r="G49" s="134">
        <f>+$G$51*C49/$C$51</f>
        <v>68053.182235307846</v>
      </c>
      <c r="H49" s="475">
        <f>SUM(D49:G49)</f>
        <v>313613.47580122558</v>
      </c>
    </row>
    <row r="50" spans="2:8">
      <c r="B50" s="83"/>
      <c r="C50" s="489"/>
      <c r="D50" s="83"/>
      <c r="E50" s="79"/>
      <c r="F50" s="83"/>
      <c r="G50" s="79"/>
      <c r="H50" s="83"/>
    </row>
    <row r="51" spans="2:8" ht="24" thickBot="1">
      <c r="B51" s="490" t="s">
        <v>7</v>
      </c>
      <c r="C51" s="491">
        <f>SUM(C46:C50)</f>
        <v>100</v>
      </c>
      <c r="D51" s="494">
        <v>7898889.04</v>
      </c>
      <c r="E51" s="494">
        <v>8698833.8900000006</v>
      </c>
      <c r="F51" s="494">
        <v>2136362.69</v>
      </c>
      <c r="G51" s="494">
        <v>5191857.87</v>
      </c>
      <c r="H51" s="500">
        <f>SUM(H46:H49)</f>
        <v>23925943.490000006</v>
      </c>
    </row>
    <row r="52" spans="2:8" ht="24" thickTop="1">
      <c r="B52" s="79"/>
      <c r="C52" s="489"/>
      <c r="D52" s="476"/>
      <c r="E52" s="476"/>
      <c r="F52" s="476"/>
      <c r="G52" s="476"/>
      <c r="H52" s="499"/>
    </row>
    <row r="53" spans="2:8">
      <c r="B53" s="115" t="s">
        <v>246</v>
      </c>
    </row>
    <row r="54" spans="2:8">
      <c r="B54" s="486" t="s">
        <v>98</v>
      </c>
      <c r="C54" s="487" t="s">
        <v>253</v>
      </c>
      <c r="D54" s="486" t="s">
        <v>4</v>
      </c>
      <c r="E54" s="488" t="s">
        <v>5</v>
      </c>
      <c r="F54" s="486" t="s">
        <v>6</v>
      </c>
      <c r="G54" s="488" t="s">
        <v>57</v>
      </c>
      <c r="H54" s="486" t="s">
        <v>7</v>
      </c>
    </row>
    <row r="55" spans="2:8">
      <c r="B55" s="83" t="s">
        <v>139</v>
      </c>
      <c r="C55" s="489">
        <v>7.160332696574554</v>
      </c>
      <c r="D55" s="133">
        <f t="shared" ref="D55:D60" si="5">+$D$70*C55/$C$70</f>
        <v>1880236.181434819</v>
      </c>
      <c r="E55" s="133">
        <f t="shared" ref="E55:E60" si="6">+$E$70*C55/$C$70</f>
        <v>3808587.2373396135</v>
      </c>
      <c r="F55" s="133">
        <f t="shared" ref="F55:F60" si="7">+$F$70*C55/$C$70</f>
        <v>462821.48650490621</v>
      </c>
      <c r="G55" s="133">
        <f t="shared" ref="G55:G60" si="8">+$G$70*C55/$C$70</f>
        <v>570478.66601919767</v>
      </c>
      <c r="H55" s="133">
        <f t="shared" ref="H55:H60" si="9">SUM(D55:G55)</f>
        <v>6722123.5712985359</v>
      </c>
    </row>
    <row r="56" spans="2:8">
      <c r="B56" s="83" t="s">
        <v>141</v>
      </c>
      <c r="C56" s="489">
        <v>10.168839952065115</v>
      </c>
      <c r="D56" s="133">
        <f t="shared" si="5"/>
        <v>2670241.9582039132</v>
      </c>
      <c r="E56" s="133">
        <f t="shared" si="6"/>
        <v>5408814.8834916521</v>
      </c>
      <c r="F56" s="133">
        <f t="shared" si="7"/>
        <v>657281.97586359922</v>
      </c>
      <c r="G56" s="133">
        <f t="shared" si="8"/>
        <v>810172.72473833943</v>
      </c>
      <c r="H56" s="133">
        <f t="shared" si="9"/>
        <v>9546511.542297503</v>
      </c>
    </row>
    <row r="57" spans="2:8">
      <c r="B57" s="83" t="s">
        <v>142</v>
      </c>
      <c r="C57" s="489">
        <v>4.5194053226705897</v>
      </c>
      <c r="D57" s="133">
        <f t="shared" si="5"/>
        <v>1186753.4326050947</v>
      </c>
      <c r="E57" s="133">
        <f t="shared" si="6"/>
        <v>2403875.6523872521</v>
      </c>
      <c r="F57" s="133">
        <f t="shared" si="7"/>
        <v>292120.20979936165</v>
      </c>
      <c r="G57" s="133">
        <f t="shared" si="8"/>
        <v>360070.46445070655</v>
      </c>
      <c r="H57" s="133">
        <f t="shared" si="9"/>
        <v>4242819.7592424154</v>
      </c>
    </row>
    <row r="58" spans="2:8">
      <c r="B58" s="83" t="s">
        <v>143</v>
      </c>
      <c r="C58" s="489">
        <v>7.7754179471055158</v>
      </c>
      <c r="D58" s="133">
        <f t="shared" si="5"/>
        <v>2041751.7969408527</v>
      </c>
      <c r="E58" s="133">
        <f t="shared" si="6"/>
        <v>4135751.6212192541</v>
      </c>
      <c r="F58" s="133">
        <f t="shared" si="7"/>
        <v>502578.67126730824</v>
      </c>
      <c r="G58" s="133">
        <f t="shared" si="8"/>
        <v>619483.7930266133</v>
      </c>
      <c r="H58" s="133">
        <f t="shared" si="9"/>
        <v>7299565.8824540284</v>
      </c>
    </row>
    <row r="59" spans="2:8">
      <c r="B59" s="83" t="s">
        <v>144</v>
      </c>
      <c r="C59" s="489">
        <v>5.8328686180752483</v>
      </c>
      <c r="D59" s="133">
        <f t="shared" si="5"/>
        <v>1531656.5698836038</v>
      </c>
      <c r="E59" s="133">
        <f t="shared" si="6"/>
        <v>3102507.9304635678</v>
      </c>
      <c r="F59" s="133">
        <f t="shared" si="7"/>
        <v>377018.36476074083</v>
      </c>
      <c r="G59" s="133">
        <f t="shared" si="8"/>
        <v>464716.82941445871</v>
      </c>
      <c r="H59" s="133">
        <f t="shared" si="9"/>
        <v>5475899.6945223715</v>
      </c>
    </row>
    <row r="60" spans="2:8">
      <c r="B60" s="83" t="s">
        <v>145</v>
      </c>
      <c r="C60" s="489">
        <v>0.63264555475136741</v>
      </c>
      <c r="D60" s="133">
        <f t="shared" si="5"/>
        <v>166126.78662773341</v>
      </c>
      <c r="E60" s="133">
        <f t="shared" si="6"/>
        <v>336504.72508608102</v>
      </c>
      <c r="F60" s="133">
        <f t="shared" si="7"/>
        <v>40892.227845896465</v>
      </c>
      <c r="G60" s="133">
        <f t="shared" si="8"/>
        <v>50404.193133398985</v>
      </c>
      <c r="H60" s="133">
        <f t="shared" si="9"/>
        <v>593927.93269310996</v>
      </c>
    </row>
    <row r="61" spans="2:8">
      <c r="B61" s="83" t="s">
        <v>146</v>
      </c>
      <c r="C61" s="489">
        <v>16.210296508109774</v>
      </c>
      <c r="D61" s="133">
        <f t="shared" ref="D61:D67" si="10">+$D$70*C61/$C$70</f>
        <v>4256671.763438521</v>
      </c>
      <c r="E61" s="133">
        <f t="shared" ref="E61:E67" si="11">+$E$70*C61/$C$70</f>
        <v>8622270.9209884778</v>
      </c>
      <c r="F61" s="133">
        <f t="shared" ref="F61:F67" si="12">+$F$70*C61/$C$70</f>
        <v>1047782.811845849</v>
      </c>
      <c r="G61" s="133">
        <f t="shared" ref="G61:G67" si="13">+$G$70*C61/$C$70</f>
        <v>1291508.1909735999</v>
      </c>
      <c r="H61" s="133">
        <f t="shared" ref="H61:H66" si="14">SUM(D61:G61)</f>
        <v>15218233.687246447</v>
      </c>
    </row>
    <row r="62" spans="2:8">
      <c r="B62" s="83" t="s">
        <v>147</v>
      </c>
      <c r="C62" s="489">
        <v>29.496565062113643</v>
      </c>
      <c r="D62" s="133">
        <f t="shared" si="10"/>
        <v>7745521.2219907213</v>
      </c>
      <c r="E62" s="133">
        <f t="shared" si="11"/>
        <v>15689248.810277523</v>
      </c>
      <c r="F62" s="133">
        <f t="shared" si="12"/>
        <v>1906565.6118698164</v>
      </c>
      <c r="G62" s="133">
        <f t="shared" si="13"/>
        <v>2350052.965671978</v>
      </c>
      <c r="H62" s="133">
        <f t="shared" si="14"/>
        <v>27691388.609810039</v>
      </c>
    </row>
    <row r="63" spans="2:8">
      <c r="B63" s="83" t="s">
        <v>148</v>
      </c>
      <c r="C63" s="489">
        <v>13.702020621492389</v>
      </c>
      <c r="D63" s="133">
        <f t="shared" si="10"/>
        <v>3598022.0505146123</v>
      </c>
      <c r="E63" s="133">
        <f t="shared" si="11"/>
        <v>7288116.7783928765</v>
      </c>
      <c r="F63" s="133">
        <f t="shared" si="12"/>
        <v>885655.7119467021</v>
      </c>
      <c r="G63" s="133">
        <f t="shared" si="13"/>
        <v>1091668.6105459831</v>
      </c>
      <c r="H63" s="133">
        <f t="shared" si="14"/>
        <v>12863463.151400175</v>
      </c>
    </row>
    <row r="64" spans="2:8">
      <c r="B64" s="83" t="s">
        <v>149</v>
      </c>
      <c r="C64" s="489">
        <v>2.402914061294954</v>
      </c>
      <c r="D64" s="133">
        <f t="shared" si="10"/>
        <v>630982.68619370926</v>
      </c>
      <c r="E64" s="133">
        <f t="shared" si="11"/>
        <v>1278112.0953569608</v>
      </c>
      <c r="F64" s="133">
        <f t="shared" si="12"/>
        <v>155316.84139817991</v>
      </c>
      <c r="G64" s="133">
        <f t="shared" si="13"/>
        <v>191445.18367171724</v>
      </c>
      <c r="H64" s="133">
        <f t="shared" si="14"/>
        <v>2255856.8066205671</v>
      </c>
    </row>
    <row r="65" spans="2:8">
      <c r="B65" s="83" t="s">
        <v>150</v>
      </c>
      <c r="C65" s="489">
        <v>1.6103273572928656</v>
      </c>
      <c r="D65" s="133">
        <f t="shared" si="10"/>
        <v>422856.85448454577</v>
      </c>
      <c r="E65" s="133">
        <f t="shared" si="11"/>
        <v>856534.53279600386</v>
      </c>
      <c r="F65" s="133">
        <f t="shared" si="12"/>
        <v>104086.51844045515</v>
      </c>
      <c r="G65" s="133">
        <f t="shared" si="13"/>
        <v>128298.14501247018</v>
      </c>
      <c r="H65" s="133">
        <f t="shared" si="14"/>
        <v>1511776.050733475</v>
      </c>
    </row>
    <row r="66" spans="2:8">
      <c r="B66" s="83" t="s">
        <v>151</v>
      </c>
      <c r="C66" s="489">
        <v>0.45561870409700883</v>
      </c>
      <c r="D66" s="133">
        <f t="shared" si="10"/>
        <v>119641.19667113585</v>
      </c>
      <c r="E66" s="133">
        <f t="shared" si="11"/>
        <v>242343.98805899316</v>
      </c>
      <c r="F66" s="133">
        <f t="shared" si="12"/>
        <v>29449.766490668124</v>
      </c>
      <c r="G66" s="133">
        <f t="shared" si="13"/>
        <v>36300.094079567163</v>
      </c>
      <c r="H66" s="133">
        <f t="shared" si="14"/>
        <v>427735.04530036432</v>
      </c>
    </row>
    <row r="67" spans="2:8">
      <c r="B67" s="83" t="s">
        <v>152</v>
      </c>
      <c r="C67" s="489">
        <v>3.2747594356972512E-2</v>
      </c>
      <c r="D67" s="133">
        <f t="shared" si="10"/>
        <v>8599.2110107378903</v>
      </c>
      <c r="E67" s="133">
        <f t="shared" si="11"/>
        <v>17418.474141740135</v>
      </c>
      <c r="F67" s="133">
        <f t="shared" si="12"/>
        <v>2116.7019665167718</v>
      </c>
      <c r="G67" s="133">
        <f t="shared" si="13"/>
        <v>2609.0692619688898</v>
      </c>
      <c r="H67" s="133">
        <f>SUM(D67:G67)</f>
        <v>30743.456380963686</v>
      </c>
    </row>
    <row r="68" spans="2:8">
      <c r="B68" s="83"/>
      <c r="C68" s="489"/>
      <c r="D68" s="133"/>
      <c r="E68" s="133"/>
      <c r="F68" s="133"/>
      <c r="G68" s="133"/>
      <c r="H68" s="133"/>
    </row>
    <row r="69" spans="2:8" hidden="1">
      <c r="B69" s="83"/>
      <c r="C69" s="493"/>
      <c r="D69" s="133"/>
      <c r="E69" s="133"/>
      <c r="F69" s="133"/>
      <c r="G69" s="133"/>
      <c r="H69" s="133"/>
    </row>
    <row r="70" spans="2:8" ht="24" thickBot="1">
      <c r="B70" s="490" t="s">
        <v>7</v>
      </c>
      <c r="C70" s="491">
        <f>SUM(C55:C67)</f>
        <v>100</v>
      </c>
      <c r="D70" s="494">
        <v>26259061.710000001</v>
      </c>
      <c r="E70" s="494">
        <v>53190087.649999999</v>
      </c>
      <c r="F70" s="494">
        <v>6463686.9000000004</v>
      </c>
      <c r="G70" s="494">
        <v>7967208.9299999997</v>
      </c>
      <c r="H70" s="494">
        <f>SUM(H55:H67)</f>
        <v>93880045.189999998</v>
      </c>
    </row>
    <row r="71" spans="2:8" ht="24" hidden="1" thickTop="1">
      <c r="B71" s="79"/>
      <c r="C71" s="489"/>
      <c r="D71" s="476"/>
      <c r="E71" s="476"/>
      <c r="F71" s="476"/>
      <c r="G71" s="476"/>
      <c r="H71" s="134"/>
    </row>
    <row r="72" spans="2:8" ht="24" thickTop="1">
      <c r="B72" s="115" t="s">
        <v>258</v>
      </c>
    </row>
    <row r="73" spans="2:8">
      <c r="B73" s="486" t="s">
        <v>98</v>
      </c>
      <c r="C73" s="487" t="s">
        <v>253</v>
      </c>
      <c r="D73" s="486" t="s">
        <v>4</v>
      </c>
      <c r="E73" s="488" t="s">
        <v>5</v>
      </c>
      <c r="F73" s="486" t="s">
        <v>6</v>
      </c>
      <c r="G73" s="488" t="s">
        <v>57</v>
      </c>
      <c r="H73" s="486" t="s">
        <v>7</v>
      </c>
    </row>
    <row r="74" spans="2:8">
      <c r="B74" s="83" t="str">
        <f>+'[2]ตาราง 1.1'!E32</f>
        <v>1. การดูแลผู้ป่วยก่อนและหลังผ่าตัด</v>
      </c>
      <c r="C74" s="489">
        <v>31.069087016636189</v>
      </c>
      <c r="D74" s="133">
        <f>+$D$79*C74/$C$79</f>
        <v>2107934.2942906977</v>
      </c>
      <c r="E74" s="134">
        <f>+$E$79*C74/$C$79</f>
        <v>990102.49375381693</v>
      </c>
      <c r="F74" s="133">
        <f>+$F$79*C74/$C$79</f>
        <v>246593.61087961789</v>
      </c>
      <c r="G74" s="134">
        <f>+$G$79*C74/$C$79</f>
        <v>993395.36404014844</v>
      </c>
      <c r="H74" s="133">
        <f>SUM(D74:G74)</f>
        <v>4338025.7629642803</v>
      </c>
    </row>
    <row r="75" spans="2:8">
      <c r="B75" s="83" t="str">
        <f>+'[2]ตาราง 1.1'!E33</f>
        <v>2. การลดปวดด้วยแผ่นประคบร้อน+พาราฟินแวกซ์</v>
      </c>
      <c r="C75" s="489">
        <v>18.933143035547033</v>
      </c>
      <c r="D75" s="133">
        <f>+$D$79*C75/$C$79</f>
        <v>1284550.8296388187</v>
      </c>
      <c r="E75" s="134">
        <f>+$E$79*C75/$C$79</f>
        <v>603357.03215402714</v>
      </c>
      <c r="F75" s="133">
        <f>+$F$79*C75/$C$79</f>
        <v>150271.30034223056</v>
      </c>
      <c r="G75" s="134">
        <f>+$G$79*C75/$C$79</f>
        <v>605363.66930095176</v>
      </c>
      <c r="H75" s="133">
        <f>SUM(D75:G75)</f>
        <v>2643542.8314360282</v>
      </c>
    </row>
    <row r="76" spans="2:8">
      <c r="B76" s="83" t="str">
        <f>+'[2]ตาราง 1.1'!E34</f>
        <v>3. การฟื้นฟูสมรรถภาพร่างกายผู้ป่วยโรคหัวใจและปอด</v>
      </c>
      <c r="C76" s="489">
        <v>37.442576156282058</v>
      </c>
      <c r="D76" s="133">
        <f>+$D$79*C76/$C$79</f>
        <v>2540354.3497804198</v>
      </c>
      <c r="E76" s="134">
        <f>+$E$79*C76/$C$79</f>
        <v>1193211.3745425341</v>
      </c>
      <c r="F76" s="133">
        <f>+$F$79*C76/$C$79</f>
        <v>297179.63872156077</v>
      </c>
      <c r="G76" s="134">
        <f>+$G$79*C76/$C$79</f>
        <v>1197179.7417624239</v>
      </c>
      <c r="H76" s="133">
        <f>SUM(D76:G76)</f>
        <v>5227925.1048069391</v>
      </c>
    </row>
    <row r="77" spans="2:8">
      <c r="B77" s="83" t="str">
        <f>+'[2]ตาราง 1.1'!E35</f>
        <v>4. การรักษาโดยการใช้คลื่นกระตุ้นไฟฟ้า</v>
      </c>
      <c r="C77" s="489">
        <v>12.555193791534721</v>
      </c>
      <c r="D77" s="133">
        <f>+$D$79*C77/$C$79</f>
        <v>851828.17089123069</v>
      </c>
      <c r="E77" s="134">
        <f>+$E$79*C77/$C$79</f>
        <v>400106.01778883068</v>
      </c>
      <c r="F77" s="133">
        <f>+$F$79*C77/$C$79</f>
        <v>99649.872900678194</v>
      </c>
      <c r="G77" s="134">
        <f>+$G$79*C77/$C$79</f>
        <v>401436.68529615528</v>
      </c>
      <c r="H77" s="133">
        <f>SUM(D77:G77)</f>
        <v>1753020.7468768947</v>
      </c>
    </row>
    <row r="78" spans="2:8">
      <c r="B78" s="83"/>
      <c r="C78" s="493"/>
      <c r="D78" s="133"/>
      <c r="E78" s="133"/>
      <c r="F78" s="133"/>
      <c r="G78" s="133"/>
      <c r="H78" s="133"/>
    </row>
    <row r="79" spans="2:8" ht="24" thickBot="1">
      <c r="B79" s="490" t="s">
        <v>7</v>
      </c>
      <c r="C79" s="491">
        <f>SUM(C74:C77)</f>
        <v>100</v>
      </c>
      <c r="D79" s="494">
        <f>ตาราง3.1!C9</f>
        <v>6784667.6446011672</v>
      </c>
      <c r="E79" s="494">
        <f>ตาราง3.1!D9</f>
        <v>3186776.9182392089</v>
      </c>
      <c r="F79" s="494">
        <f>ตาราง3.1!E9</f>
        <v>793694.42284408736</v>
      </c>
      <c r="G79" s="494">
        <f>ตาราง3.1!F9</f>
        <v>3197375.4603996794</v>
      </c>
      <c r="H79" s="500">
        <f>SUM(H74:H77)</f>
        <v>13962514.446084144</v>
      </c>
    </row>
    <row r="80" spans="2:8" ht="24" thickTop="1"/>
    <row r="81" spans="2:8">
      <c r="B81" s="115" t="s">
        <v>259</v>
      </c>
    </row>
    <row r="82" spans="2:8">
      <c r="B82" s="486" t="s">
        <v>98</v>
      </c>
      <c r="C82" s="487" t="s">
        <v>253</v>
      </c>
      <c r="D82" s="486" t="s">
        <v>4</v>
      </c>
      <c r="E82" s="488" t="s">
        <v>5</v>
      </c>
      <c r="F82" s="486" t="s">
        <v>6</v>
      </c>
      <c r="G82" s="488" t="s">
        <v>57</v>
      </c>
      <c r="H82" s="486" t="s">
        <v>7</v>
      </c>
    </row>
    <row r="83" spans="2:8">
      <c r="B83" s="83" t="str">
        <f>+'[2]ตาราง 1.1'!E37</f>
        <v>1. ตรวจฟัน</v>
      </c>
      <c r="C83" s="489">
        <v>42.643529628945913</v>
      </c>
      <c r="D83" s="133">
        <f>+$D$95*C83/$C$95</f>
        <v>1546570.693357083</v>
      </c>
      <c r="E83" s="134">
        <f>+$E$95*C83/$C$95</f>
        <v>1491357.9417457571</v>
      </c>
      <c r="F83" s="133">
        <f>+$F$95*C83/$C$95</f>
        <v>991137.36846819345</v>
      </c>
      <c r="G83" s="134">
        <f>+$G$95*C83/$C$95</f>
        <v>1229473.6696141455</v>
      </c>
      <c r="H83" s="475">
        <f>SUM(D83:G83)</f>
        <v>5258539.673185179</v>
      </c>
    </row>
    <row r="84" spans="2:8">
      <c r="B84" s="83" t="str">
        <f>+'[2]ตาราง 1.1'!E38</f>
        <v>2. X-ray ฟัน</v>
      </c>
      <c r="C84" s="489">
        <v>9.6732508768691154</v>
      </c>
      <c r="D84" s="133">
        <f t="shared" ref="D84:D93" si="15">+$D$95*C84/$C$95</f>
        <v>350823.82827667164</v>
      </c>
      <c r="E84" s="134">
        <f t="shared" ref="E84:E94" si="16">+$E$95*C84/$C$95</f>
        <v>338299.37726180814</v>
      </c>
      <c r="F84" s="133">
        <f t="shared" ref="F84:F94" si="17">+$F$95*C84/$C$95</f>
        <v>224829.42903780661</v>
      </c>
      <c r="G84" s="134">
        <f t="shared" ref="G84:G94" si="18">+$G$95*C84/$C$95</f>
        <v>278893.59431939921</v>
      </c>
      <c r="H84" s="475">
        <f t="shared" ref="H84:H94" si="19">SUM(D84:G84)</f>
        <v>1192846.2288956856</v>
      </c>
    </row>
    <row r="85" spans="2:8">
      <c r="B85" s="83" t="str">
        <f>+'[2]ตาราง 1.1'!E39</f>
        <v>3. การอุดฟัน</v>
      </c>
      <c r="C85" s="489">
        <v>12.793058888683774</v>
      </c>
      <c r="D85" s="133">
        <f t="shared" si="15"/>
        <v>463971.20800712489</v>
      </c>
      <c r="E85" s="134">
        <f t="shared" si="16"/>
        <v>447407.3825237272</v>
      </c>
      <c r="F85" s="133">
        <f t="shared" si="17"/>
        <v>297341.21054045798</v>
      </c>
      <c r="G85" s="134">
        <f t="shared" si="18"/>
        <v>368842.10088424367</v>
      </c>
      <c r="H85" s="475">
        <f t="shared" si="19"/>
        <v>1577561.9019555536</v>
      </c>
    </row>
    <row r="86" spans="2:8">
      <c r="B86" s="83" t="str">
        <f>+'[2]ตาราง 1.1'!E40</f>
        <v>4. การรักษารากฟัน</v>
      </c>
      <c r="C86" s="489">
        <v>1.7998892375853794</v>
      </c>
      <c r="D86" s="133">
        <f t="shared" si="15"/>
        <v>65277.334459876882</v>
      </c>
      <c r="E86" s="134">
        <f t="shared" si="16"/>
        <v>62946.926112645597</v>
      </c>
      <c r="F86" s="133">
        <f t="shared" si="17"/>
        <v>41833.720097683487</v>
      </c>
      <c r="G86" s="134">
        <f t="shared" si="18"/>
        <v>51893.369172025617</v>
      </c>
      <c r="H86" s="475">
        <f t="shared" si="19"/>
        <v>221951.34984223158</v>
      </c>
    </row>
    <row r="87" spans="2:8">
      <c r="B87" s="83" t="str">
        <f>+'[2]ตาราง 1.1'!E41</f>
        <v>5. การถอนฟัน</v>
      </c>
      <c r="C87" s="489">
        <v>11.279305888868377</v>
      </c>
      <c r="D87" s="133">
        <f t="shared" si="15"/>
        <v>409071.29594856175</v>
      </c>
      <c r="E87" s="134">
        <f t="shared" si="16"/>
        <v>394467.40363924572</v>
      </c>
      <c r="F87" s="133">
        <f t="shared" si="17"/>
        <v>262157.97927881649</v>
      </c>
      <c r="G87" s="134">
        <f t="shared" si="18"/>
        <v>325198.44681136054</v>
      </c>
      <c r="H87" s="475">
        <f t="shared" si="19"/>
        <v>1390895.1256779844</v>
      </c>
    </row>
    <row r="88" spans="2:8">
      <c r="B88" s="83" t="str">
        <f>+'[2]ตาราง 1.1'!E42</f>
        <v>6. การผ่าฟันคุด</v>
      </c>
      <c r="C88" s="489">
        <v>3.4428650544581871</v>
      </c>
      <c r="D88" s="133">
        <f t="shared" si="15"/>
        <v>124863.82437709783</v>
      </c>
      <c r="E88" s="134">
        <f t="shared" si="16"/>
        <v>120406.17148726567</v>
      </c>
      <c r="F88" s="133">
        <f t="shared" si="17"/>
        <v>80020.397930440711</v>
      </c>
      <c r="G88" s="134">
        <f t="shared" si="18"/>
        <v>99262.701031618242</v>
      </c>
      <c r="H88" s="475">
        <f t="shared" si="19"/>
        <v>424553.09482642246</v>
      </c>
    </row>
    <row r="89" spans="2:8">
      <c r="B89" s="83" t="str">
        <f>+'[2]ตาราง 1.1'!E43</f>
        <v>7. การตัดแต่งกระดูก</v>
      </c>
      <c r="C89" s="489">
        <v>0.23075503045966403</v>
      </c>
      <c r="D89" s="133">
        <f t="shared" si="15"/>
        <v>8368.8890333175477</v>
      </c>
      <c r="E89" s="134">
        <f t="shared" si="16"/>
        <v>8070.1187323904605</v>
      </c>
      <c r="F89" s="133">
        <f t="shared" si="17"/>
        <v>5363.2974484209599</v>
      </c>
      <c r="G89" s="134">
        <f t="shared" si="18"/>
        <v>6652.9960476955921</v>
      </c>
      <c r="H89" s="475">
        <f t="shared" si="19"/>
        <v>28455.301261824559</v>
      </c>
    </row>
    <row r="90" spans="2:8">
      <c r="B90" s="83" t="str">
        <f>+'[2]ตาราง 1.1'!E44</f>
        <v>8. การขูดหินปูน</v>
      </c>
      <c r="C90" s="489">
        <v>12.303858224109286</v>
      </c>
      <c r="D90" s="133">
        <f t="shared" si="15"/>
        <v>446229.16325649171</v>
      </c>
      <c r="E90" s="134">
        <f t="shared" si="16"/>
        <v>430298.73081105942</v>
      </c>
      <c r="F90" s="133">
        <f t="shared" si="17"/>
        <v>285971.01994980557</v>
      </c>
      <c r="G90" s="134">
        <f t="shared" si="18"/>
        <v>354737.74926312902</v>
      </c>
      <c r="H90" s="475">
        <f t="shared" si="19"/>
        <v>1517236.6632804857</v>
      </c>
    </row>
    <row r="91" spans="2:8">
      <c r="B91" s="83" t="str">
        <f>+'[2]ตาราง 1.1'!E45</f>
        <v>9. การเกลารากฟัน</v>
      </c>
      <c r="C91" s="489">
        <v>1.2737677681373454</v>
      </c>
      <c r="D91" s="133">
        <f t="shared" si="15"/>
        <v>46196.267463912867</v>
      </c>
      <c r="E91" s="134">
        <f t="shared" si="16"/>
        <v>44547.055402795348</v>
      </c>
      <c r="F91" s="133">
        <f t="shared" si="17"/>
        <v>29605.401915283695</v>
      </c>
      <c r="G91" s="134">
        <f t="shared" si="18"/>
        <v>36724.53818327967</v>
      </c>
      <c r="H91" s="475">
        <f t="shared" si="19"/>
        <v>157073.2629652716</v>
      </c>
    </row>
    <row r="92" spans="2:8">
      <c r="B92" s="83" t="str">
        <f>+'[2]ตาราง 1.1'!E46</f>
        <v>10. การเคลือบฟลูออไรด์</v>
      </c>
      <c r="C92" s="489">
        <v>3.6920804873546244E-2</v>
      </c>
      <c r="D92" s="133">
        <f t="shared" si="15"/>
        <v>1339.0222453308077</v>
      </c>
      <c r="E92" s="134">
        <f t="shared" si="16"/>
        <v>1291.2189971824739</v>
      </c>
      <c r="F92" s="133">
        <f t="shared" si="17"/>
        <v>858.12759174735356</v>
      </c>
      <c r="G92" s="134">
        <f t="shared" si="18"/>
        <v>1064.479367631295</v>
      </c>
      <c r="H92" s="475">
        <f t="shared" si="19"/>
        <v>4552.8482018919303</v>
      </c>
    </row>
    <row r="93" spans="2:8">
      <c r="B93" s="83" t="str">
        <f>+'[2]ตาราง 1.1'!E47</f>
        <v>11. การเคลือบหลุมร่องฟัน</v>
      </c>
      <c r="C93" s="489">
        <v>0.26767583533321027</v>
      </c>
      <c r="D93" s="133">
        <f t="shared" si="15"/>
        <v>9707.9112786483565</v>
      </c>
      <c r="E93" s="134">
        <f t="shared" si="16"/>
        <v>9361.3377295729351</v>
      </c>
      <c r="F93" s="133">
        <f t="shared" si="17"/>
        <v>6221.425040168313</v>
      </c>
      <c r="G93" s="134">
        <f t="shared" si="18"/>
        <v>7717.4754153268877</v>
      </c>
      <c r="H93" s="475">
        <f t="shared" si="19"/>
        <v>33008.149463716487</v>
      </c>
    </row>
    <row r="94" spans="2:8">
      <c r="B94" s="83" t="str">
        <f>+'[2]ตาราง 1.1'!E48</f>
        <v>12. การทำฟันเทียม</v>
      </c>
      <c r="C94" s="489">
        <v>4.2551227616762048</v>
      </c>
      <c r="D94" s="133">
        <f>+$D$95*C94/$C$95</f>
        <v>154322.31377437559</v>
      </c>
      <c r="E94" s="134">
        <f t="shared" si="16"/>
        <v>148812.9894252801</v>
      </c>
      <c r="F94" s="133">
        <f t="shared" si="17"/>
        <v>98899.2049488825</v>
      </c>
      <c r="G94" s="134">
        <f t="shared" si="18"/>
        <v>122681.24711950673</v>
      </c>
      <c r="H94" s="475">
        <f t="shared" si="19"/>
        <v>524715.755268045</v>
      </c>
    </row>
    <row r="95" spans="2:8" ht="24" thickBot="1">
      <c r="B95" s="490" t="s">
        <v>7</v>
      </c>
      <c r="C95" s="491">
        <f>SUM(C83:C94)</f>
        <v>100</v>
      </c>
      <c r="D95" s="494">
        <f>ตาราง3.1!C10</f>
        <v>3626741.7514784927</v>
      </c>
      <c r="E95" s="494">
        <f>ตาราง3.1!D10</f>
        <v>3497266.6538687302</v>
      </c>
      <c r="F95" s="494">
        <f>ตาราง3.1!E10</f>
        <v>2324238.5822477071</v>
      </c>
      <c r="G95" s="494">
        <f>ตาราง3.1!F10</f>
        <v>2883142.367229362</v>
      </c>
      <c r="H95" s="500">
        <f>SUM(H83:H94)</f>
        <v>12331389.354824292</v>
      </c>
    </row>
    <row r="96" spans="2:8" ht="24" hidden="1" thickTop="1"/>
    <row r="97" spans="2:8" ht="24" thickTop="1">
      <c r="B97" s="115" t="s">
        <v>260</v>
      </c>
    </row>
    <row r="98" spans="2:8">
      <c r="B98" s="486" t="s">
        <v>98</v>
      </c>
      <c r="C98" s="487" t="s">
        <v>253</v>
      </c>
      <c r="D98" s="486" t="s">
        <v>4</v>
      </c>
      <c r="E98" s="488" t="s">
        <v>5</v>
      </c>
      <c r="F98" s="486" t="s">
        <v>6</v>
      </c>
      <c r="G98" s="488" t="s">
        <v>57</v>
      </c>
      <c r="H98" s="486" t="s">
        <v>7</v>
      </c>
    </row>
    <row r="99" spans="2:8">
      <c r="B99" s="83" t="s">
        <v>175</v>
      </c>
      <c r="C99" s="489">
        <v>50.982540320903077</v>
      </c>
      <c r="D99" s="133">
        <f>+$D$103*C99/$C$103</f>
        <v>6979751.6555985929</v>
      </c>
      <c r="E99" s="134">
        <f>+$E$103*C99/$C$103</f>
        <v>143464758.32091853</v>
      </c>
      <c r="F99" s="133">
        <f>+$F$103*C99/$C$103</f>
        <v>1806406.0742742389</v>
      </c>
      <c r="G99" s="134">
        <f>+$G$103*C99/$C$103</f>
        <v>3584281.5019152556</v>
      </c>
      <c r="H99" s="475">
        <f>SUM(D99:G99)</f>
        <v>155835197.5527066</v>
      </c>
    </row>
    <row r="100" spans="2:8">
      <c r="B100" s="83" t="s">
        <v>177</v>
      </c>
      <c r="C100" s="489">
        <v>48.425855302389436</v>
      </c>
      <c r="D100" s="133">
        <f>+$D$103*C100/$C$103</f>
        <v>6629729.3464219319</v>
      </c>
      <c r="E100" s="134">
        <f>+$E$103*C100/$C$103</f>
        <v>136270252.2022545</v>
      </c>
      <c r="F100" s="133">
        <f>+$F$103*C100/$C$103</f>
        <v>1715817.9764984322</v>
      </c>
      <c r="G100" s="134">
        <f>+$G$103*C100/$C$103</f>
        <v>3404536.0682746125</v>
      </c>
      <c r="H100" s="475">
        <f>SUM(D100:G100)</f>
        <v>148020335.59344947</v>
      </c>
    </row>
    <row r="101" spans="2:8">
      <c r="B101" s="83" t="s">
        <v>179</v>
      </c>
      <c r="C101" s="489">
        <v>0.34364642416341928</v>
      </c>
      <c r="D101" s="133">
        <f>+$D$103*C101/$C$103</f>
        <v>47046.825891720793</v>
      </c>
      <c r="E101" s="134">
        <f>+$E$103*C101/$C$103</f>
        <v>967020.29518601892</v>
      </c>
      <c r="F101" s="133">
        <f>+$F$103*C101/$C$103</f>
        <v>12176.030933415566</v>
      </c>
      <c r="G101" s="134">
        <f>+$G$103*C101/$C$103</f>
        <v>24159.751820433601</v>
      </c>
      <c r="H101" s="475">
        <f>SUM(D101:G101)</f>
        <v>1050402.9038315888</v>
      </c>
    </row>
    <row r="102" spans="2:8">
      <c r="B102" s="83" t="s">
        <v>181</v>
      </c>
      <c r="C102" s="489">
        <v>0.24795795254406525</v>
      </c>
      <c r="D102" s="133">
        <f>+$D$103*C102/$C$103</f>
        <v>33946.620134946235</v>
      </c>
      <c r="E102" s="134">
        <f>+$E$103*C102/$C$103</f>
        <v>697753.14277344721</v>
      </c>
      <c r="F102" s="133">
        <f>+$F$103*C102/$C$103</f>
        <v>8785.6106977187374</v>
      </c>
      <c r="G102" s="134">
        <f>+$G$103*C102/$C$103</f>
        <v>17432.4601513056</v>
      </c>
      <c r="H102" s="475">
        <f>SUM(D102:G102)</f>
        <v>757917.83375741774</v>
      </c>
    </row>
    <row r="103" spans="2:8" ht="24" thickBot="1">
      <c r="B103" s="490" t="s">
        <v>7</v>
      </c>
      <c r="C103" s="491">
        <f>SUM(C99:C102)</f>
        <v>100</v>
      </c>
      <c r="D103" s="494">
        <f>ตาราง3.1!C11</f>
        <v>13690474.448047193</v>
      </c>
      <c r="E103" s="494">
        <f>ตาราง3.1!D11</f>
        <v>281399783.96113253</v>
      </c>
      <c r="F103" s="494">
        <f>ตาราง3.1!E11</f>
        <v>3543185.6924038054</v>
      </c>
      <c r="G103" s="494">
        <f>ตาราง3.1!F11</f>
        <v>7030409.7821616074</v>
      </c>
      <c r="H103" s="500">
        <f>SUM(H99:H102)</f>
        <v>305663853.88374507</v>
      </c>
    </row>
    <row r="104" spans="2:8" ht="24" hidden="1" thickTop="1">
      <c r="B104" s="79"/>
      <c r="C104" s="489"/>
      <c r="D104" s="476"/>
      <c r="E104" s="476"/>
      <c r="F104" s="476"/>
      <c r="G104" s="476"/>
      <c r="H104" s="499"/>
    </row>
    <row r="105" spans="2:8" ht="24" thickTop="1">
      <c r="B105" s="115" t="s">
        <v>261</v>
      </c>
    </row>
    <row r="106" spans="2:8">
      <c r="B106" s="486" t="s">
        <v>98</v>
      </c>
      <c r="C106" s="487" t="s">
        <v>253</v>
      </c>
      <c r="D106" s="486" t="s">
        <v>4</v>
      </c>
      <c r="E106" s="488" t="s">
        <v>5</v>
      </c>
      <c r="F106" s="486" t="s">
        <v>6</v>
      </c>
      <c r="G106" s="488" t="s">
        <v>57</v>
      </c>
      <c r="H106" s="486" t="s">
        <v>7</v>
      </c>
    </row>
    <row r="107" spans="2:8">
      <c r="B107" s="93" t="s">
        <v>184</v>
      </c>
      <c r="C107" s="489">
        <v>0.22442361687823784</v>
      </c>
      <c r="D107" s="133">
        <f>+$D$123*C107/$C$123</f>
        <v>6631.1964274173697</v>
      </c>
      <c r="E107" s="134">
        <f>+$E$123*C107/$C$123</f>
        <v>33771.199254814564</v>
      </c>
      <c r="F107" s="133">
        <f>+$F$123*C107/$C$123</f>
        <v>2120.7730948319381</v>
      </c>
      <c r="G107" s="134">
        <f>+$G$123*C107/$C$123</f>
        <v>10933.157547170356</v>
      </c>
      <c r="H107" s="475">
        <f>SUM(D107:G107)</f>
        <v>53456.326324234222</v>
      </c>
    </row>
    <row r="108" spans="2:8">
      <c r="B108" s="93" t="s">
        <v>187</v>
      </c>
      <c r="C108" s="489">
        <v>0.52101870526357419</v>
      </c>
      <c r="D108" s="133">
        <f t="shared" ref="D108:D121" si="20">+$D$123*C108/$C$123</f>
        <v>15394.892146471164</v>
      </c>
      <c r="E108" s="134">
        <f t="shared" ref="E108:E121" si="21">+$E$123*C108/$C$123</f>
        <v>78402.740120208269</v>
      </c>
      <c r="F108" s="133">
        <f t="shared" ref="F108:F121" si="22">+$F$123*C108/$C$123</f>
        <v>4923.5569206010205</v>
      </c>
      <c r="G108" s="134">
        <f t="shared" ref="G108:G121" si="23">+$G$123*C108/$C$123</f>
        <v>25382.26443770387</v>
      </c>
      <c r="H108" s="475">
        <f t="shared" ref="H108:H121" si="24">SUM(D108:G108)</f>
        <v>124103.45362498432</v>
      </c>
    </row>
    <row r="109" spans="2:8">
      <c r="B109" s="93" t="s">
        <v>188</v>
      </c>
      <c r="C109" s="489">
        <v>1.9397318780400996</v>
      </c>
      <c r="D109" s="133">
        <f t="shared" si="20"/>
        <v>57314.570002611799</v>
      </c>
      <c r="E109" s="134">
        <f t="shared" si="21"/>
        <v>291890.2772596748</v>
      </c>
      <c r="F109" s="133">
        <f t="shared" si="22"/>
        <v>18330.206220529792</v>
      </c>
      <c r="G109" s="134">
        <f t="shared" si="23"/>
        <v>94497.159064089166</v>
      </c>
      <c r="H109" s="475">
        <f t="shared" si="24"/>
        <v>462032.21254690556</v>
      </c>
    </row>
    <row r="110" spans="2:8">
      <c r="B110" s="93" t="s">
        <v>189</v>
      </c>
      <c r="C110" s="489">
        <v>0.61296318266302841</v>
      </c>
      <c r="D110" s="133">
        <f t="shared" si="20"/>
        <v>18111.637819377836</v>
      </c>
      <c r="E110" s="134">
        <f t="shared" si="21"/>
        <v>92238.517788480312</v>
      </c>
      <c r="F110" s="133">
        <f t="shared" si="22"/>
        <v>5792.4199065894345</v>
      </c>
      <c r="G110" s="134">
        <f t="shared" si="23"/>
        <v>29861.487573769256</v>
      </c>
      <c r="H110" s="475">
        <f t="shared" si="24"/>
        <v>146004.06308821685</v>
      </c>
    </row>
    <row r="111" spans="2:8">
      <c r="B111" s="93" t="s">
        <v>190</v>
      </c>
      <c r="C111" s="489">
        <v>0.56451931822675683</v>
      </c>
      <c r="D111" s="133">
        <f t="shared" si="20"/>
        <v>16680.234185265719</v>
      </c>
      <c r="E111" s="134">
        <f t="shared" si="21"/>
        <v>84948.699447132691</v>
      </c>
      <c r="F111" s="133">
        <f t="shared" si="22"/>
        <v>5334.6318817138181</v>
      </c>
      <c r="G111" s="134">
        <f t="shared" si="23"/>
        <v>27501.466781648785</v>
      </c>
      <c r="H111" s="475">
        <f t="shared" si="24"/>
        <v>134465.03229576102</v>
      </c>
    </row>
    <row r="112" spans="2:8">
      <c r="B112" s="98" t="s">
        <v>191</v>
      </c>
      <c r="C112" s="489">
        <v>0.23826472100288687</v>
      </c>
      <c r="D112" s="133">
        <f t="shared" si="20"/>
        <v>7040.1688943065474</v>
      </c>
      <c r="E112" s="134">
        <f t="shared" si="21"/>
        <v>35854.00449519961</v>
      </c>
      <c r="F112" s="133">
        <f t="shared" si="22"/>
        <v>2251.5696733678287</v>
      </c>
      <c r="G112" s="134">
        <f t="shared" si="23"/>
        <v>11607.449202061922</v>
      </c>
      <c r="H112" s="475">
        <f t="shared" si="24"/>
        <v>56753.192264935904</v>
      </c>
    </row>
    <row r="113" spans="2:8">
      <c r="B113" s="98" t="s">
        <v>192</v>
      </c>
      <c r="C113" s="489">
        <v>1.9773005892355755E-2</v>
      </c>
      <c r="D113" s="133">
        <f t="shared" si="20"/>
        <v>584.24638127025287</v>
      </c>
      <c r="E113" s="134">
        <f t="shared" si="21"/>
        <v>2975.4360576929134</v>
      </c>
      <c r="F113" s="133">
        <f t="shared" si="22"/>
        <v>186.85225505127207</v>
      </c>
      <c r="G113" s="134">
        <f t="shared" si="23"/>
        <v>963.273792702234</v>
      </c>
      <c r="H113" s="475">
        <f t="shared" si="24"/>
        <v>4709.8084867166726</v>
      </c>
    </row>
    <row r="114" spans="2:8">
      <c r="B114" s="98" t="s">
        <v>193</v>
      </c>
      <c r="C114" s="489">
        <v>0</v>
      </c>
      <c r="D114" s="133">
        <f t="shared" si="20"/>
        <v>0</v>
      </c>
      <c r="E114" s="134">
        <f t="shared" si="21"/>
        <v>0</v>
      </c>
      <c r="F114" s="133">
        <f t="shared" si="22"/>
        <v>0</v>
      </c>
      <c r="G114" s="134">
        <f t="shared" si="23"/>
        <v>0</v>
      </c>
      <c r="H114" s="475">
        <f t="shared" si="24"/>
        <v>0</v>
      </c>
    </row>
    <row r="115" spans="2:8">
      <c r="B115" s="504" t="s">
        <v>194</v>
      </c>
      <c r="C115" s="489">
        <v>1.607545379048523</v>
      </c>
      <c r="D115" s="133">
        <f t="shared" si="20"/>
        <v>47499.230797271564</v>
      </c>
      <c r="E115" s="134">
        <f t="shared" si="21"/>
        <v>241902.95149043389</v>
      </c>
      <c r="F115" s="133">
        <f t="shared" si="22"/>
        <v>15191.088335668421</v>
      </c>
      <c r="G115" s="134">
        <f t="shared" si="23"/>
        <v>78314.159346691638</v>
      </c>
      <c r="H115" s="475">
        <f t="shared" si="24"/>
        <v>382907.42997006554</v>
      </c>
    </row>
    <row r="116" spans="2:8">
      <c r="B116" s="98" t="s">
        <v>195</v>
      </c>
      <c r="C116" s="489">
        <v>1.779570530312018E-2</v>
      </c>
      <c r="D116" s="133">
        <f t="shared" si="20"/>
        <v>525.82174314322754</v>
      </c>
      <c r="E116" s="134">
        <f t="shared" si="21"/>
        <v>2677.8924519236225</v>
      </c>
      <c r="F116" s="133">
        <f t="shared" si="22"/>
        <v>168.16702954614487</v>
      </c>
      <c r="G116" s="134">
        <f t="shared" si="23"/>
        <v>866.94641343201079</v>
      </c>
      <c r="H116" s="475">
        <f t="shared" si="24"/>
        <v>4238.8276380450061</v>
      </c>
    </row>
    <row r="117" spans="2:8">
      <c r="B117" s="98" t="s">
        <v>197</v>
      </c>
      <c r="C117" s="489">
        <v>1.779570530312018</v>
      </c>
      <c r="D117" s="133">
        <f t="shared" si="20"/>
        <v>52582.17431432275</v>
      </c>
      <c r="E117" s="134">
        <f t="shared" si="21"/>
        <v>267789.24519236223</v>
      </c>
      <c r="F117" s="133">
        <f t="shared" si="22"/>
        <v>16816.702954614488</v>
      </c>
      <c r="G117" s="134">
        <f t="shared" si="23"/>
        <v>86694.641343201059</v>
      </c>
      <c r="H117" s="475">
        <f t="shared" si="24"/>
        <v>423882.76380450052</v>
      </c>
    </row>
    <row r="118" spans="2:8">
      <c r="B118" s="98" t="s">
        <v>199</v>
      </c>
      <c r="C118" s="489">
        <v>57.78067781864199</v>
      </c>
      <c r="D118" s="133">
        <f t="shared" si="20"/>
        <v>1707284.7753479329</v>
      </c>
      <c r="E118" s="134">
        <f t="shared" si="21"/>
        <v>8694819.2477902323</v>
      </c>
      <c r="F118" s="133">
        <f t="shared" si="22"/>
        <v>546019.65971082728</v>
      </c>
      <c r="G118" s="134">
        <f t="shared" si="23"/>
        <v>2814878.6770344689</v>
      </c>
      <c r="H118" s="475">
        <f t="shared" si="24"/>
        <v>13763002.359883463</v>
      </c>
    </row>
    <row r="119" spans="2:8">
      <c r="B119" s="98" t="s">
        <v>200</v>
      </c>
      <c r="C119" s="489">
        <v>25.664372997983154</v>
      </c>
      <c r="D119" s="133">
        <f t="shared" si="20"/>
        <v>758322.59056972479</v>
      </c>
      <c r="E119" s="134">
        <f t="shared" si="21"/>
        <v>3861967.2310825177</v>
      </c>
      <c r="F119" s="133">
        <f t="shared" si="22"/>
        <v>242524.88444379863</v>
      </c>
      <c r="G119" s="134">
        <f t="shared" si="23"/>
        <v>1250281.2192378647</v>
      </c>
      <c r="H119" s="475">
        <f t="shared" si="24"/>
        <v>6113095.9253339069</v>
      </c>
    </row>
    <row r="120" spans="2:8">
      <c r="B120" s="98" t="s">
        <v>201</v>
      </c>
      <c r="C120" s="489">
        <v>8.9453078657017446</v>
      </c>
      <c r="D120" s="133">
        <f t="shared" si="20"/>
        <v>264313.06288666243</v>
      </c>
      <c r="E120" s="134">
        <f t="shared" si="21"/>
        <v>1346087.2725002742</v>
      </c>
      <c r="F120" s="133">
        <f t="shared" si="22"/>
        <v>84531.960185195509</v>
      </c>
      <c r="G120" s="134">
        <f t="shared" si="23"/>
        <v>435785.06381849071</v>
      </c>
      <c r="H120" s="475">
        <f t="shared" si="24"/>
        <v>2130717.3593906229</v>
      </c>
    </row>
    <row r="121" spans="2:8">
      <c r="B121" s="98" t="s">
        <v>202</v>
      </c>
      <c r="C121" s="489">
        <v>8.4035275042511959E-2</v>
      </c>
      <c r="D121" s="133">
        <f t="shared" si="20"/>
        <v>2483.0471203985744</v>
      </c>
      <c r="E121" s="134">
        <f t="shared" si="21"/>
        <v>12645.603245194883</v>
      </c>
      <c r="F121" s="133">
        <f t="shared" si="22"/>
        <v>794.12208396790641</v>
      </c>
      <c r="G121" s="134">
        <f t="shared" si="23"/>
        <v>4093.9136189844949</v>
      </c>
      <c r="H121" s="475">
        <f t="shared" si="24"/>
        <v>20016.68606854586</v>
      </c>
    </row>
    <row r="122" spans="2:8">
      <c r="B122" s="505"/>
      <c r="C122" s="489" t="s">
        <v>185</v>
      </c>
      <c r="D122" s="83"/>
      <c r="E122" s="79"/>
      <c r="F122" s="83"/>
      <c r="G122" s="79"/>
      <c r="H122" s="83"/>
    </row>
    <row r="123" spans="2:8" ht="24" thickBot="1">
      <c r="B123" s="490" t="s">
        <v>7</v>
      </c>
      <c r="C123" s="491">
        <f>SUM(C107:C122)</f>
        <v>100</v>
      </c>
      <c r="D123" s="494">
        <f>ตาราง3.1!C12</f>
        <v>2954767.6486361767</v>
      </c>
      <c r="E123" s="494">
        <f>ตาราง3.1!D12</f>
        <v>15047970.318176141</v>
      </c>
      <c r="F123" s="494">
        <f>ตาราง3.1!E12</f>
        <v>944986.59469630348</v>
      </c>
      <c r="G123" s="494">
        <f>ตาราง3.1!F12</f>
        <v>4871660.8792122789</v>
      </c>
      <c r="H123" s="506">
        <f>SUM(H107:H122)</f>
        <v>23819385.440720905</v>
      </c>
    </row>
    <row r="124" spans="2:8" ht="24" thickTop="1"/>
    <row r="125" spans="2:8">
      <c r="B125" s="115" t="s">
        <v>203</v>
      </c>
    </row>
    <row r="126" spans="2:8">
      <c r="B126" s="486" t="s">
        <v>98</v>
      </c>
      <c r="C126" s="487" t="s">
        <v>253</v>
      </c>
      <c r="D126" s="486" t="s">
        <v>4</v>
      </c>
      <c r="E126" s="488" t="s">
        <v>5</v>
      </c>
      <c r="F126" s="486" t="s">
        <v>6</v>
      </c>
      <c r="G126" s="488" t="s">
        <v>57</v>
      </c>
      <c r="H126" s="486" t="s">
        <v>7</v>
      </c>
    </row>
    <row r="127" spans="2:8">
      <c r="B127" s="58" t="str">
        <f>+'[2]ตาราง 1.1'!E63</f>
        <v>1. งานวิจัย</v>
      </c>
      <c r="C127" s="489">
        <v>78.571428571428569</v>
      </c>
      <c r="D127" s="133">
        <f>+$D$131*C127/$C$131</f>
        <v>11573571.743710712</v>
      </c>
      <c r="E127" s="134">
        <f>+$E$131*C127/$C$131</f>
        <v>2385761.6520617357</v>
      </c>
      <c r="F127" s="133">
        <f>+$F$131*C127/$C$131</f>
        <v>358912.6196474579</v>
      </c>
      <c r="G127" s="134">
        <f>+$G$131*C127/$C$131</f>
        <v>31284313.17591624</v>
      </c>
      <c r="H127" s="475">
        <f>SUM(D127:G127)</f>
        <v>45602559.191336147</v>
      </c>
    </row>
    <row r="128" spans="2:8">
      <c r="B128" s="58" t="s">
        <v>262</v>
      </c>
      <c r="C128" s="489">
        <v>21.428571428571431</v>
      </c>
      <c r="D128" s="133">
        <f>+$D$131*C128/$C$131</f>
        <v>3156428.6573756486</v>
      </c>
      <c r="E128" s="134">
        <f>+$E$131*C128/$C$131</f>
        <v>650662.26874410978</v>
      </c>
      <c r="F128" s="133">
        <f>+$F$131*C128/$C$131</f>
        <v>97885.259903852173</v>
      </c>
      <c r="G128" s="134">
        <f>+$G$131*C128/$C$131</f>
        <v>8532085.4116135202</v>
      </c>
      <c r="H128" s="475">
        <f>SUM(D128:G128)</f>
        <v>12437061.597637132</v>
      </c>
    </row>
    <row r="129" spans="2:8">
      <c r="B129" s="58" t="s">
        <v>263</v>
      </c>
      <c r="C129" s="489"/>
      <c r="D129" s="133"/>
      <c r="E129" s="134"/>
      <c r="F129" s="133"/>
      <c r="G129" s="134"/>
      <c r="H129" s="475"/>
    </row>
    <row r="130" spans="2:8" hidden="1">
      <c r="B130" s="84"/>
      <c r="C130" s="489"/>
      <c r="D130" s="83"/>
      <c r="E130" s="79"/>
      <c r="F130" s="83"/>
      <c r="G130" s="79"/>
      <c r="H130" s="83"/>
    </row>
    <row r="131" spans="2:8" ht="24" thickBot="1">
      <c r="B131" s="490" t="s">
        <v>7</v>
      </c>
      <c r="C131" s="491">
        <f>SUM(C127:C130)</f>
        <v>100</v>
      </c>
      <c r="D131" s="494">
        <f>ตาราง3.1!C13</f>
        <v>14730000.401086358</v>
      </c>
      <c r="E131" s="494">
        <f>ตาราง3.1!D13</f>
        <v>3036423.9208058454</v>
      </c>
      <c r="F131" s="494">
        <f>ตาราง3.1!E13</f>
        <v>456797.87955131009</v>
      </c>
      <c r="G131" s="494">
        <f>ตาราง3.1!F13</f>
        <v>39816398.587529756</v>
      </c>
      <c r="H131" s="344">
        <f>SUM(H127:H130)</f>
        <v>58039620.788973279</v>
      </c>
    </row>
    <row r="132" spans="2:8" ht="24" thickTop="1"/>
    <row r="133" spans="2:8">
      <c r="B133" s="115" t="s">
        <v>208</v>
      </c>
    </row>
    <row r="134" spans="2:8">
      <c r="B134" s="486" t="s">
        <v>98</v>
      </c>
      <c r="C134" s="487" t="s">
        <v>253</v>
      </c>
      <c r="D134" s="486" t="s">
        <v>4</v>
      </c>
      <c r="E134" s="488" t="s">
        <v>5</v>
      </c>
      <c r="F134" s="486" t="s">
        <v>6</v>
      </c>
      <c r="G134" s="488" t="s">
        <v>57</v>
      </c>
      <c r="H134" s="486" t="s">
        <v>7</v>
      </c>
    </row>
    <row r="135" spans="2:8">
      <c r="B135" s="58" t="s">
        <v>264</v>
      </c>
      <c r="C135" s="489">
        <v>100</v>
      </c>
      <c r="D135" s="133">
        <f>+D137</f>
        <v>17439073.646008428</v>
      </c>
      <c r="E135" s="133">
        <f>+E137</f>
        <v>22850644.575082675</v>
      </c>
      <c r="F135" s="133">
        <f>+F137</f>
        <v>2802609.968476397</v>
      </c>
      <c r="G135" s="133">
        <f>+G137</f>
        <v>21775701.322230201</v>
      </c>
      <c r="H135" s="133">
        <f>SUM(D135:G135)</f>
        <v>64868029.511797711</v>
      </c>
    </row>
    <row r="136" spans="2:8">
      <c r="B136" s="83"/>
      <c r="C136" s="489"/>
      <c r="D136" s="83"/>
      <c r="E136" s="79"/>
      <c r="F136" s="83"/>
      <c r="G136" s="79"/>
      <c r="H136" s="133"/>
    </row>
    <row r="137" spans="2:8" ht="24" thickBot="1">
      <c r="B137" s="490" t="s">
        <v>7</v>
      </c>
      <c r="C137" s="491">
        <f>SUM(C135:C136)</f>
        <v>100</v>
      </c>
      <c r="D137" s="494">
        <f>ตาราง3.1!C14</f>
        <v>17439073.646008428</v>
      </c>
      <c r="E137" s="494">
        <f>ตาราง3.1!D14</f>
        <v>22850644.575082675</v>
      </c>
      <c r="F137" s="494">
        <f>ตาราง3.1!E14</f>
        <v>2802609.968476397</v>
      </c>
      <c r="G137" s="494">
        <f>ตาราง3.1!F14</f>
        <v>21775701.322230201</v>
      </c>
      <c r="H137" s="137">
        <f>SUM(H135:H136)</f>
        <v>64868029.511797711</v>
      </c>
    </row>
    <row r="138" spans="2:8" ht="24" hidden="1" thickTop="1"/>
    <row r="139" spans="2:8" ht="24" thickTop="1">
      <c r="B139" s="115" t="s">
        <v>211</v>
      </c>
    </row>
    <row r="140" spans="2:8">
      <c r="B140" s="486" t="s">
        <v>98</v>
      </c>
      <c r="C140" s="487" t="s">
        <v>253</v>
      </c>
      <c r="D140" s="486" t="s">
        <v>4</v>
      </c>
      <c r="E140" s="488" t="s">
        <v>5</v>
      </c>
      <c r="F140" s="486" t="s">
        <v>6</v>
      </c>
      <c r="G140" s="488" t="s">
        <v>57</v>
      </c>
      <c r="H140" s="486" t="s">
        <v>7</v>
      </c>
    </row>
    <row r="141" spans="2:8">
      <c r="B141" s="83" t="str">
        <f>+'[2]ตาราง 1.1'!E70</f>
        <v>1. การพยาบาลเฉพาะทางสาขาการพยาบาลโรคหัวใจและหลอดเลือด</v>
      </c>
      <c r="C141" s="489">
        <v>31.331592689295043</v>
      </c>
      <c r="D141" s="133">
        <f>+$D$145*C141/$C$145</f>
        <v>41043544.003596872</v>
      </c>
      <c r="E141" s="134">
        <f>+$E$145*C141/$C$145</f>
        <v>13441247.523155659</v>
      </c>
      <c r="F141" s="133">
        <f>+$F$145*C141/$C$145</f>
        <v>655856.72867630457</v>
      </c>
      <c r="G141" s="134">
        <f>+$G$145*C141/$C$145</f>
        <v>40395.521338431645</v>
      </c>
      <c r="H141" s="133">
        <f>SUM(D141:G141)</f>
        <v>55181043.776767269</v>
      </c>
    </row>
    <row r="142" spans="2:8">
      <c r="B142" s="58" t="str">
        <f>+'[2]ตาราง 1.1'!E71</f>
        <v>2.การอ่านภาพรังสีทรวงอกที่จำเป็นสำหรับพยาบาล</v>
      </c>
      <c r="C142" s="489">
        <v>29.503916449086166</v>
      </c>
      <c r="D142" s="133">
        <f>+$D$145*C142/$C$145</f>
        <v>38649337.270053722</v>
      </c>
      <c r="E142" s="134">
        <f>+$E$145*C142/$C$145</f>
        <v>12657174.750971578</v>
      </c>
      <c r="F142" s="133">
        <f>+$F$145*C142/$C$145</f>
        <v>617598.41950352013</v>
      </c>
      <c r="G142" s="134">
        <f>+$G$145*C142/$C$145</f>
        <v>38039.115927023129</v>
      </c>
      <c r="H142" s="133">
        <f>SUM(D142:G142)</f>
        <v>51962149.556455843</v>
      </c>
    </row>
    <row r="143" spans="2:8">
      <c r="B143" s="58" t="str">
        <f>+'[2]ตาราง 1.1'!E72</f>
        <v>3.การแปรผลคลื่นไฟฟ้าหัวใจ</v>
      </c>
      <c r="C143" s="489">
        <v>39.164490861618802</v>
      </c>
      <c r="D143" s="133">
        <f>+$D$145*C143/$C$145</f>
        <v>51304430.00449609</v>
      </c>
      <c r="E143" s="134">
        <f>+$E$145*C143/$C$145</f>
        <v>16801559.403944574</v>
      </c>
      <c r="F143" s="133">
        <f>+$F$145*C143/$C$145</f>
        <v>819820.91084538063</v>
      </c>
      <c r="G143" s="134">
        <f>+$G$145*C143/$C$145</f>
        <v>50494.401673039552</v>
      </c>
      <c r="H143" s="133">
        <f>SUM(D143:G143)</f>
        <v>68976304.720959082</v>
      </c>
    </row>
    <row r="144" spans="2:8">
      <c r="B144" s="84"/>
      <c r="C144" s="489"/>
      <c r="D144" s="133"/>
      <c r="E144" s="79"/>
      <c r="F144" s="83"/>
      <c r="G144" s="79"/>
      <c r="H144" s="133"/>
    </row>
    <row r="145" spans="2:8" ht="24" thickBot="1">
      <c r="B145" s="490" t="s">
        <v>7</v>
      </c>
      <c r="C145" s="491">
        <f>SUM(C141:C144)</f>
        <v>100.00000000000001</v>
      </c>
      <c r="D145" s="494">
        <f>ตาราง3.1!C15</f>
        <v>130997311.27814668</v>
      </c>
      <c r="E145" s="494">
        <f>ตาราง3.1!D15</f>
        <v>42899981.678071812</v>
      </c>
      <c r="F145" s="494">
        <f>ตาราง3.1!E15</f>
        <v>2093276.0590252054</v>
      </c>
      <c r="G145" s="494">
        <f>ตาราง3.1!F15</f>
        <v>128929.03893849434</v>
      </c>
      <c r="H145" s="137">
        <f>SUM(H141:H144)</f>
        <v>176119498.05418217</v>
      </c>
    </row>
    <row r="146" spans="2:8" ht="24" thickTop="1">
      <c r="B146" s="79"/>
      <c r="C146" s="489"/>
      <c r="D146" s="476"/>
      <c r="E146" s="476"/>
      <c r="F146" s="476"/>
      <c r="G146" s="476"/>
      <c r="H146" s="134"/>
    </row>
    <row r="147" spans="2:8">
      <c r="B147" s="115" t="s">
        <v>265</v>
      </c>
    </row>
    <row r="148" spans="2:8">
      <c r="B148" s="486" t="s">
        <v>98</v>
      </c>
      <c r="C148" s="487" t="s">
        <v>253</v>
      </c>
      <c r="D148" s="486" t="s">
        <v>4</v>
      </c>
      <c r="E148" s="488" t="s">
        <v>5</v>
      </c>
      <c r="F148" s="486" t="s">
        <v>6</v>
      </c>
      <c r="G148" s="488" t="s">
        <v>57</v>
      </c>
      <c r="H148" s="486" t="s">
        <v>7</v>
      </c>
    </row>
    <row r="149" spans="2:8">
      <c r="B149" s="58" t="s">
        <v>218</v>
      </c>
      <c r="C149" s="489">
        <v>77.006065342598419</v>
      </c>
      <c r="D149" s="133">
        <f>+$D$152*C149/$C$152</f>
        <v>19497077.210715462</v>
      </c>
      <c r="E149" s="134">
        <f>+$E$152*C149/$C$152</f>
        <v>18632141.878711544</v>
      </c>
      <c r="F149" s="133">
        <f>+$F$152*C149/$C$152</f>
        <v>2560596.3027400728</v>
      </c>
      <c r="G149" s="134">
        <f>+$G$152*C149/$C$152</f>
        <v>6488402.5449281083</v>
      </c>
      <c r="H149" s="133">
        <f>SUM(D149:G149)</f>
        <v>47178217.937095195</v>
      </c>
    </row>
    <row r="150" spans="2:8">
      <c r="B150" s="58" t="s">
        <v>219</v>
      </c>
      <c r="C150" s="489">
        <v>22.993934657401589</v>
      </c>
      <c r="D150" s="133">
        <f>+$D$152*C150/$C$152</f>
        <v>5821807.8978449656</v>
      </c>
      <c r="E150" s="134">
        <f>+$E$152*C150/$C$152</f>
        <v>5563539.0664419644</v>
      </c>
      <c r="F150" s="133">
        <f>+$F$152*C150/$C$152</f>
        <v>764591.51376247418</v>
      </c>
      <c r="G150" s="134">
        <f>+$G$152*C150/$C$152</f>
        <v>1937430.5580376619</v>
      </c>
      <c r="H150" s="133">
        <f>SUM(D150:G150)</f>
        <v>14087369.036087066</v>
      </c>
    </row>
    <row r="151" spans="2:8">
      <c r="B151" s="83"/>
      <c r="C151" s="489"/>
      <c r="D151" s="83"/>
      <c r="E151" s="79"/>
      <c r="F151" s="83"/>
      <c r="G151" s="79"/>
      <c r="H151" s="133"/>
    </row>
    <row r="152" spans="2:8" ht="24" thickBot="1">
      <c r="B152" s="490" t="s">
        <v>7</v>
      </c>
      <c r="C152" s="491">
        <f>SUM(C149:C151)</f>
        <v>100</v>
      </c>
      <c r="D152" s="494">
        <f>ตาราง3.1!C16</f>
        <v>25318885.108560424</v>
      </c>
      <c r="E152" s="494">
        <f>ตาราง3.1!D16</f>
        <v>24195680.945153505</v>
      </c>
      <c r="F152" s="494">
        <f>ตาราง3.1!E16</f>
        <v>3325187.8165025469</v>
      </c>
      <c r="G152" s="494">
        <f>ตาราง3.1!F16</f>
        <v>8425833.1029657703</v>
      </c>
      <c r="H152" s="137">
        <f>SUM(H149:H151)</f>
        <v>61265586.973182261</v>
      </c>
    </row>
    <row r="153" spans="2:8" ht="24" thickTop="1">
      <c r="C153" s="114"/>
    </row>
    <row r="155" spans="2:8" ht="26.25">
      <c r="B155" s="507" t="s">
        <v>266</v>
      </c>
    </row>
    <row r="157" spans="2:8">
      <c r="B157" s="115" t="s">
        <v>267</v>
      </c>
    </row>
    <row r="158" spans="2:8">
      <c r="B158" s="486" t="s">
        <v>98</v>
      </c>
      <c r="C158" s="487" t="s">
        <v>253</v>
      </c>
      <c r="D158" s="486" t="s">
        <v>4</v>
      </c>
      <c r="E158" s="488" t="s">
        <v>5</v>
      </c>
      <c r="F158" s="486" t="s">
        <v>6</v>
      </c>
      <c r="G158" s="488" t="s">
        <v>57</v>
      </c>
      <c r="H158" s="486" t="s">
        <v>7</v>
      </c>
    </row>
    <row r="159" spans="2:8">
      <c r="B159" s="83" t="s">
        <v>268</v>
      </c>
      <c r="C159" s="489">
        <v>4.8085634710244625</v>
      </c>
      <c r="D159" s="133">
        <f>+$D$162*C159/$C$162</f>
        <v>190505.76461090564</v>
      </c>
      <c r="E159" s="134">
        <f>+$E$162*C159/$C$162</f>
        <v>288578.1020850662</v>
      </c>
      <c r="F159" s="133">
        <f>+$F$162*C159/$C$162</f>
        <v>29914.792510765888</v>
      </c>
      <c r="G159" s="134">
        <f>+$G$162*C159/$C$162</f>
        <v>254656.30584309626</v>
      </c>
      <c r="H159" s="133">
        <f>SUM(D159:G159)</f>
        <v>763654.96504983399</v>
      </c>
    </row>
    <row r="160" spans="2:8">
      <c r="B160" s="83" t="s">
        <v>269</v>
      </c>
      <c r="C160" s="489">
        <v>95.19143652897553</v>
      </c>
      <c r="D160" s="133">
        <f>+$D$162*C160/$C$162</f>
        <v>3771296.2529533636</v>
      </c>
      <c r="E160" s="134">
        <f>+$E$162*C160/$C$162</f>
        <v>5712758.9671661947</v>
      </c>
      <c r="F160" s="133">
        <f>+$F$162*C160/$C$162</f>
        <v>592200.16325569199</v>
      </c>
      <c r="G160" s="134">
        <f>+$G$162*C160/$C$162</f>
        <v>5041235.2296978049</v>
      </c>
      <c r="H160" s="133">
        <f>SUM(D160:G160)</f>
        <v>15117490.613073055</v>
      </c>
    </row>
    <row r="161" spans="2:8">
      <c r="B161" s="83"/>
      <c r="C161" s="489"/>
      <c r="D161" s="83"/>
      <c r="E161" s="79"/>
      <c r="F161" s="83"/>
      <c r="G161" s="79"/>
      <c r="H161" s="83"/>
    </row>
    <row r="162" spans="2:8" ht="24" thickBot="1">
      <c r="B162" s="490" t="s">
        <v>7</v>
      </c>
      <c r="C162" s="491">
        <v>100</v>
      </c>
      <c r="D162" s="494">
        <f>ตาราง3.1!C21</f>
        <v>3961802.0175642697</v>
      </c>
      <c r="E162" s="494">
        <f>ตาราง3.1!D21</f>
        <v>6001337.0692512617</v>
      </c>
      <c r="F162" s="494">
        <f>ตาราง3.1!E21</f>
        <v>622114.95576645795</v>
      </c>
      <c r="G162" s="494">
        <f>ตาราง3.1!F21</f>
        <v>5295891.5355409011</v>
      </c>
      <c r="H162" s="508">
        <f>SUM(H159:H161)</f>
        <v>15881145.578122888</v>
      </c>
    </row>
    <row r="163" spans="2:8" ht="24" thickTop="1">
      <c r="D163" s="502"/>
      <c r="E163" s="502"/>
      <c r="F163" s="502"/>
      <c r="G163" s="501"/>
    </row>
  </sheetData>
  <mergeCells count="1">
    <mergeCell ref="B1:H1"/>
  </mergeCells>
  <pageMargins left="0.70866141732283461" right="0.70866141732283461" top="1.1417322834645669" bottom="0.74803149606299213" header="0.31496062992125984" footer="0.31496062992125984"/>
  <pageSetup paperSize="9" scale="91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47F0-AAAB-4A63-A083-04E40F1682FB}">
  <sheetPr>
    <pageSetUpPr fitToPage="1"/>
  </sheetPr>
  <dimension ref="A1:J11"/>
  <sheetViews>
    <sheetView topLeftCell="B1" workbookViewId="0">
      <selection activeCell="B1" sqref="B1:J8"/>
    </sheetView>
  </sheetViews>
  <sheetFormatPr defaultRowHeight="23.25"/>
  <cols>
    <col min="1" max="1" width="3.140625" style="114" hidden="1" customWidth="1"/>
    <col min="2" max="2" width="51" style="114" bestFit="1" customWidth="1"/>
    <col min="3" max="3" width="15.85546875" style="114" bestFit="1" customWidth="1"/>
    <col min="4" max="4" width="17.42578125" style="114" bestFit="1" customWidth="1"/>
    <col min="5" max="5" width="13.7109375" style="114" bestFit="1" customWidth="1"/>
    <col min="6" max="6" width="14.5703125" style="114" bestFit="1" customWidth="1"/>
    <col min="7" max="7" width="16.140625" style="114" bestFit="1" customWidth="1"/>
    <col min="8" max="8" width="10.28515625" style="114" bestFit="1" customWidth="1"/>
    <col min="9" max="9" width="8.42578125" style="114" bestFit="1" customWidth="1"/>
    <col min="10" max="10" width="13.28515625" style="114" bestFit="1" customWidth="1"/>
    <col min="11" max="256" width="9.140625" style="114"/>
    <col min="257" max="257" width="0" style="114" hidden="1" customWidth="1"/>
    <col min="258" max="258" width="51" style="114" bestFit="1" customWidth="1"/>
    <col min="259" max="259" width="15.85546875" style="114" bestFit="1" customWidth="1"/>
    <col min="260" max="260" width="17.42578125" style="114" bestFit="1" customWidth="1"/>
    <col min="261" max="261" width="13.7109375" style="114" bestFit="1" customWidth="1"/>
    <col min="262" max="262" width="14.5703125" style="114" bestFit="1" customWidth="1"/>
    <col min="263" max="263" width="16.140625" style="114" bestFit="1" customWidth="1"/>
    <col min="264" max="264" width="10.28515625" style="114" bestFit="1" customWidth="1"/>
    <col min="265" max="265" width="8.42578125" style="114" bestFit="1" customWidth="1"/>
    <col min="266" max="266" width="13.28515625" style="114" bestFit="1" customWidth="1"/>
    <col min="267" max="512" width="9.140625" style="114"/>
    <col min="513" max="513" width="0" style="114" hidden="1" customWidth="1"/>
    <col min="514" max="514" width="51" style="114" bestFit="1" customWidth="1"/>
    <col min="515" max="515" width="15.85546875" style="114" bestFit="1" customWidth="1"/>
    <col min="516" max="516" width="17.42578125" style="114" bestFit="1" customWidth="1"/>
    <col min="517" max="517" width="13.7109375" style="114" bestFit="1" customWidth="1"/>
    <col min="518" max="518" width="14.5703125" style="114" bestFit="1" customWidth="1"/>
    <col min="519" max="519" width="16.140625" style="114" bestFit="1" customWidth="1"/>
    <col min="520" max="520" width="10.28515625" style="114" bestFit="1" customWidth="1"/>
    <col min="521" max="521" width="8.42578125" style="114" bestFit="1" customWidth="1"/>
    <col min="522" max="522" width="13.28515625" style="114" bestFit="1" customWidth="1"/>
    <col min="523" max="768" width="9.140625" style="114"/>
    <col min="769" max="769" width="0" style="114" hidden="1" customWidth="1"/>
    <col min="770" max="770" width="51" style="114" bestFit="1" customWidth="1"/>
    <col min="771" max="771" width="15.85546875" style="114" bestFit="1" customWidth="1"/>
    <col min="772" max="772" width="17.42578125" style="114" bestFit="1" customWidth="1"/>
    <col min="773" max="773" width="13.7109375" style="114" bestFit="1" customWidth="1"/>
    <col min="774" max="774" width="14.5703125" style="114" bestFit="1" customWidth="1"/>
    <col min="775" max="775" width="16.140625" style="114" bestFit="1" customWidth="1"/>
    <col min="776" max="776" width="10.28515625" style="114" bestFit="1" customWidth="1"/>
    <col min="777" max="777" width="8.42578125" style="114" bestFit="1" customWidth="1"/>
    <col min="778" max="778" width="13.28515625" style="114" bestFit="1" customWidth="1"/>
    <col min="779" max="1024" width="9.140625" style="114"/>
    <col min="1025" max="1025" width="0" style="114" hidden="1" customWidth="1"/>
    <col min="1026" max="1026" width="51" style="114" bestFit="1" customWidth="1"/>
    <col min="1027" max="1027" width="15.85546875" style="114" bestFit="1" customWidth="1"/>
    <col min="1028" max="1028" width="17.42578125" style="114" bestFit="1" customWidth="1"/>
    <col min="1029" max="1029" width="13.7109375" style="114" bestFit="1" customWidth="1"/>
    <col min="1030" max="1030" width="14.5703125" style="114" bestFit="1" customWidth="1"/>
    <col min="1031" max="1031" width="16.140625" style="114" bestFit="1" customWidth="1"/>
    <col min="1032" max="1032" width="10.28515625" style="114" bestFit="1" customWidth="1"/>
    <col min="1033" max="1033" width="8.42578125" style="114" bestFit="1" customWidth="1"/>
    <col min="1034" max="1034" width="13.28515625" style="114" bestFit="1" customWidth="1"/>
    <col min="1035" max="1280" width="9.140625" style="114"/>
    <col min="1281" max="1281" width="0" style="114" hidden="1" customWidth="1"/>
    <col min="1282" max="1282" width="51" style="114" bestFit="1" customWidth="1"/>
    <col min="1283" max="1283" width="15.85546875" style="114" bestFit="1" customWidth="1"/>
    <col min="1284" max="1284" width="17.42578125" style="114" bestFit="1" customWidth="1"/>
    <col min="1285" max="1285" width="13.7109375" style="114" bestFit="1" customWidth="1"/>
    <col min="1286" max="1286" width="14.5703125" style="114" bestFit="1" customWidth="1"/>
    <col min="1287" max="1287" width="16.140625" style="114" bestFit="1" customWidth="1"/>
    <col min="1288" max="1288" width="10.28515625" style="114" bestFit="1" customWidth="1"/>
    <col min="1289" max="1289" width="8.42578125" style="114" bestFit="1" customWidth="1"/>
    <col min="1290" max="1290" width="13.28515625" style="114" bestFit="1" customWidth="1"/>
    <col min="1291" max="1536" width="9.140625" style="114"/>
    <col min="1537" max="1537" width="0" style="114" hidden="1" customWidth="1"/>
    <col min="1538" max="1538" width="51" style="114" bestFit="1" customWidth="1"/>
    <col min="1539" max="1539" width="15.85546875" style="114" bestFit="1" customWidth="1"/>
    <col min="1540" max="1540" width="17.42578125" style="114" bestFit="1" customWidth="1"/>
    <col min="1541" max="1541" width="13.7109375" style="114" bestFit="1" customWidth="1"/>
    <col min="1542" max="1542" width="14.5703125" style="114" bestFit="1" customWidth="1"/>
    <col min="1543" max="1543" width="16.140625" style="114" bestFit="1" customWidth="1"/>
    <col min="1544" max="1544" width="10.28515625" style="114" bestFit="1" customWidth="1"/>
    <col min="1545" max="1545" width="8.42578125" style="114" bestFit="1" customWidth="1"/>
    <col min="1546" max="1546" width="13.28515625" style="114" bestFit="1" customWidth="1"/>
    <col min="1547" max="1792" width="9.140625" style="114"/>
    <col min="1793" max="1793" width="0" style="114" hidden="1" customWidth="1"/>
    <col min="1794" max="1794" width="51" style="114" bestFit="1" customWidth="1"/>
    <col min="1795" max="1795" width="15.85546875" style="114" bestFit="1" customWidth="1"/>
    <col min="1796" max="1796" width="17.42578125" style="114" bestFit="1" customWidth="1"/>
    <col min="1797" max="1797" width="13.7109375" style="114" bestFit="1" customWidth="1"/>
    <col min="1798" max="1798" width="14.5703125" style="114" bestFit="1" customWidth="1"/>
    <col min="1799" max="1799" width="16.140625" style="114" bestFit="1" customWidth="1"/>
    <col min="1800" max="1800" width="10.28515625" style="114" bestFit="1" customWidth="1"/>
    <col min="1801" max="1801" width="8.42578125" style="114" bestFit="1" customWidth="1"/>
    <col min="1802" max="1802" width="13.28515625" style="114" bestFit="1" customWidth="1"/>
    <col min="1803" max="2048" width="9.140625" style="114"/>
    <col min="2049" max="2049" width="0" style="114" hidden="1" customWidth="1"/>
    <col min="2050" max="2050" width="51" style="114" bestFit="1" customWidth="1"/>
    <col min="2051" max="2051" width="15.85546875" style="114" bestFit="1" customWidth="1"/>
    <col min="2052" max="2052" width="17.42578125" style="114" bestFit="1" customWidth="1"/>
    <col min="2053" max="2053" width="13.7109375" style="114" bestFit="1" customWidth="1"/>
    <col min="2054" max="2054" width="14.5703125" style="114" bestFit="1" customWidth="1"/>
    <col min="2055" max="2055" width="16.140625" style="114" bestFit="1" customWidth="1"/>
    <col min="2056" max="2056" width="10.28515625" style="114" bestFit="1" customWidth="1"/>
    <col min="2057" max="2057" width="8.42578125" style="114" bestFit="1" customWidth="1"/>
    <col min="2058" max="2058" width="13.28515625" style="114" bestFit="1" customWidth="1"/>
    <col min="2059" max="2304" width="9.140625" style="114"/>
    <col min="2305" max="2305" width="0" style="114" hidden="1" customWidth="1"/>
    <col min="2306" max="2306" width="51" style="114" bestFit="1" customWidth="1"/>
    <col min="2307" max="2307" width="15.85546875" style="114" bestFit="1" customWidth="1"/>
    <col min="2308" max="2308" width="17.42578125" style="114" bestFit="1" customWidth="1"/>
    <col min="2309" max="2309" width="13.7109375" style="114" bestFit="1" customWidth="1"/>
    <col min="2310" max="2310" width="14.5703125" style="114" bestFit="1" customWidth="1"/>
    <col min="2311" max="2311" width="16.140625" style="114" bestFit="1" customWidth="1"/>
    <col min="2312" max="2312" width="10.28515625" style="114" bestFit="1" customWidth="1"/>
    <col min="2313" max="2313" width="8.42578125" style="114" bestFit="1" customWidth="1"/>
    <col min="2314" max="2314" width="13.28515625" style="114" bestFit="1" customWidth="1"/>
    <col min="2315" max="2560" width="9.140625" style="114"/>
    <col min="2561" max="2561" width="0" style="114" hidden="1" customWidth="1"/>
    <col min="2562" max="2562" width="51" style="114" bestFit="1" customWidth="1"/>
    <col min="2563" max="2563" width="15.85546875" style="114" bestFit="1" customWidth="1"/>
    <col min="2564" max="2564" width="17.42578125" style="114" bestFit="1" customWidth="1"/>
    <col min="2565" max="2565" width="13.7109375" style="114" bestFit="1" customWidth="1"/>
    <col min="2566" max="2566" width="14.5703125" style="114" bestFit="1" customWidth="1"/>
    <col min="2567" max="2567" width="16.140625" style="114" bestFit="1" customWidth="1"/>
    <col min="2568" max="2568" width="10.28515625" style="114" bestFit="1" customWidth="1"/>
    <col min="2569" max="2569" width="8.42578125" style="114" bestFit="1" customWidth="1"/>
    <col min="2570" max="2570" width="13.28515625" style="114" bestFit="1" customWidth="1"/>
    <col min="2571" max="2816" width="9.140625" style="114"/>
    <col min="2817" max="2817" width="0" style="114" hidden="1" customWidth="1"/>
    <col min="2818" max="2818" width="51" style="114" bestFit="1" customWidth="1"/>
    <col min="2819" max="2819" width="15.85546875" style="114" bestFit="1" customWidth="1"/>
    <col min="2820" max="2820" width="17.42578125" style="114" bestFit="1" customWidth="1"/>
    <col min="2821" max="2821" width="13.7109375" style="114" bestFit="1" customWidth="1"/>
    <col min="2822" max="2822" width="14.5703125" style="114" bestFit="1" customWidth="1"/>
    <col min="2823" max="2823" width="16.140625" style="114" bestFit="1" customWidth="1"/>
    <col min="2824" max="2824" width="10.28515625" style="114" bestFit="1" customWidth="1"/>
    <col min="2825" max="2825" width="8.42578125" style="114" bestFit="1" customWidth="1"/>
    <col min="2826" max="2826" width="13.28515625" style="114" bestFit="1" customWidth="1"/>
    <col min="2827" max="3072" width="9.140625" style="114"/>
    <col min="3073" max="3073" width="0" style="114" hidden="1" customWidth="1"/>
    <col min="3074" max="3074" width="51" style="114" bestFit="1" customWidth="1"/>
    <col min="3075" max="3075" width="15.85546875" style="114" bestFit="1" customWidth="1"/>
    <col min="3076" max="3076" width="17.42578125" style="114" bestFit="1" customWidth="1"/>
    <col min="3077" max="3077" width="13.7109375" style="114" bestFit="1" customWidth="1"/>
    <col min="3078" max="3078" width="14.5703125" style="114" bestFit="1" customWidth="1"/>
    <col min="3079" max="3079" width="16.140625" style="114" bestFit="1" customWidth="1"/>
    <col min="3080" max="3080" width="10.28515625" style="114" bestFit="1" customWidth="1"/>
    <col min="3081" max="3081" width="8.42578125" style="114" bestFit="1" customWidth="1"/>
    <col min="3082" max="3082" width="13.28515625" style="114" bestFit="1" customWidth="1"/>
    <col min="3083" max="3328" width="9.140625" style="114"/>
    <col min="3329" max="3329" width="0" style="114" hidden="1" customWidth="1"/>
    <col min="3330" max="3330" width="51" style="114" bestFit="1" customWidth="1"/>
    <col min="3331" max="3331" width="15.85546875" style="114" bestFit="1" customWidth="1"/>
    <col min="3332" max="3332" width="17.42578125" style="114" bestFit="1" customWidth="1"/>
    <col min="3333" max="3333" width="13.7109375" style="114" bestFit="1" customWidth="1"/>
    <col min="3334" max="3334" width="14.5703125" style="114" bestFit="1" customWidth="1"/>
    <col min="3335" max="3335" width="16.140625" style="114" bestFit="1" customWidth="1"/>
    <col min="3336" max="3336" width="10.28515625" style="114" bestFit="1" customWidth="1"/>
    <col min="3337" max="3337" width="8.42578125" style="114" bestFit="1" customWidth="1"/>
    <col min="3338" max="3338" width="13.28515625" style="114" bestFit="1" customWidth="1"/>
    <col min="3339" max="3584" width="9.140625" style="114"/>
    <col min="3585" max="3585" width="0" style="114" hidden="1" customWidth="1"/>
    <col min="3586" max="3586" width="51" style="114" bestFit="1" customWidth="1"/>
    <col min="3587" max="3587" width="15.85546875" style="114" bestFit="1" customWidth="1"/>
    <col min="3588" max="3588" width="17.42578125" style="114" bestFit="1" customWidth="1"/>
    <col min="3589" max="3589" width="13.7109375" style="114" bestFit="1" customWidth="1"/>
    <col min="3590" max="3590" width="14.5703125" style="114" bestFit="1" customWidth="1"/>
    <col min="3591" max="3591" width="16.140625" style="114" bestFit="1" customWidth="1"/>
    <col min="3592" max="3592" width="10.28515625" style="114" bestFit="1" customWidth="1"/>
    <col min="3593" max="3593" width="8.42578125" style="114" bestFit="1" customWidth="1"/>
    <col min="3594" max="3594" width="13.28515625" style="114" bestFit="1" customWidth="1"/>
    <col min="3595" max="3840" width="9.140625" style="114"/>
    <col min="3841" max="3841" width="0" style="114" hidden="1" customWidth="1"/>
    <col min="3842" max="3842" width="51" style="114" bestFit="1" customWidth="1"/>
    <col min="3843" max="3843" width="15.85546875" style="114" bestFit="1" customWidth="1"/>
    <col min="3844" max="3844" width="17.42578125" style="114" bestFit="1" customWidth="1"/>
    <col min="3845" max="3845" width="13.7109375" style="114" bestFit="1" customWidth="1"/>
    <col min="3846" max="3846" width="14.5703125" style="114" bestFit="1" customWidth="1"/>
    <col min="3847" max="3847" width="16.140625" style="114" bestFit="1" customWidth="1"/>
    <col min="3848" max="3848" width="10.28515625" style="114" bestFit="1" customWidth="1"/>
    <col min="3849" max="3849" width="8.42578125" style="114" bestFit="1" customWidth="1"/>
    <col min="3850" max="3850" width="13.28515625" style="114" bestFit="1" customWidth="1"/>
    <col min="3851" max="4096" width="9.140625" style="114"/>
    <col min="4097" max="4097" width="0" style="114" hidden="1" customWidth="1"/>
    <col min="4098" max="4098" width="51" style="114" bestFit="1" customWidth="1"/>
    <col min="4099" max="4099" width="15.85546875" style="114" bestFit="1" customWidth="1"/>
    <col min="4100" max="4100" width="17.42578125" style="114" bestFit="1" customWidth="1"/>
    <col min="4101" max="4101" width="13.7109375" style="114" bestFit="1" customWidth="1"/>
    <col min="4102" max="4102" width="14.5703125" style="114" bestFit="1" customWidth="1"/>
    <col min="4103" max="4103" width="16.140625" style="114" bestFit="1" customWidth="1"/>
    <col min="4104" max="4104" width="10.28515625" style="114" bestFit="1" customWidth="1"/>
    <col min="4105" max="4105" width="8.42578125" style="114" bestFit="1" customWidth="1"/>
    <col min="4106" max="4106" width="13.28515625" style="114" bestFit="1" customWidth="1"/>
    <col min="4107" max="4352" width="9.140625" style="114"/>
    <col min="4353" max="4353" width="0" style="114" hidden="1" customWidth="1"/>
    <col min="4354" max="4354" width="51" style="114" bestFit="1" customWidth="1"/>
    <col min="4355" max="4355" width="15.85546875" style="114" bestFit="1" customWidth="1"/>
    <col min="4356" max="4356" width="17.42578125" style="114" bestFit="1" customWidth="1"/>
    <col min="4357" max="4357" width="13.7109375" style="114" bestFit="1" customWidth="1"/>
    <col min="4358" max="4358" width="14.5703125" style="114" bestFit="1" customWidth="1"/>
    <col min="4359" max="4359" width="16.140625" style="114" bestFit="1" customWidth="1"/>
    <col min="4360" max="4360" width="10.28515625" style="114" bestFit="1" customWidth="1"/>
    <col min="4361" max="4361" width="8.42578125" style="114" bestFit="1" customWidth="1"/>
    <col min="4362" max="4362" width="13.28515625" style="114" bestFit="1" customWidth="1"/>
    <col min="4363" max="4608" width="9.140625" style="114"/>
    <col min="4609" max="4609" width="0" style="114" hidden="1" customWidth="1"/>
    <col min="4610" max="4610" width="51" style="114" bestFit="1" customWidth="1"/>
    <col min="4611" max="4611" width="15.85546875" style="114" bestFit="1" customWidth="1"/>
    <col min="4612" max="4612" width="17.42578125" style="114" bestFit="1" customWidth="1"/>
    <col min="4613" max="4613" width="13.7109375" style="114" bestFit="1" customWidth="1"/>
    <col min="4614" max="4614" width="14.5703125" style="114" bestFit="1" customWidth="1"/>
    <col min="4615" max="4615" width="16.140625" style="114" bestFit="1" customWidth="1"/>
    <col min="4616" max="4616" width="10.28515625" style="114" bestFit="1" customWidth="1"/>
    <col min="4617" max="4617" width="8.42578125" style="114" bestFit="1" customWidth="1"/>
    <col min="4618" max="4618" width="13.28515625" style="114" bestFit="1" customWidth="1"/>
    <col min="4619" max="4864" width="9.140625" style="114"/>
    <col min="4865" max="4865" width="0" style="114" hidden="1" customWidth="1"/>
    <col min="4866" max="4866" width="51" style="114" bestFit="1" customWidth="1"/>
    <col min="4867" max="4867" width="15.85546875" style="114" bestFit="1" customWidth="1"/>
    <col min="4868" max="4868" width="17.42578125" style="114" bestFit="1" customWidth="1"/>
    <col min="4869" max="4869" width="13.7109375" style="114" bestFit="1" customWidth="1"/>
    <col min="4870" max="4870" width="14.5703125" style="114" bestFit="1" customWidth="1"/>
    <col min="4871" max="4871" width="16.140625" style="114" bestFit="1" customWidth="1"/>
    <col min="4872" max="4872" width="10.28515625" style="114" bestFit="1" customWidth="1"/>
    <col min="4873" max="4873" width="8.42578125" style="114" bestFit="1" customWidth="1"/>
    <col min="4874" max="4874" width="13.28515625" style="114" bestFit="1" customWidth="1"/>
    <col min="4875" max="5120" width="9.140625" style="114"/>
    <col min="5121" max="5121" width="0" style="114" hidden="1" customWidth="1"/>
    <col min="5122" max="5122" width="51" style="114" bestFit="1" customWidth="1"/>
    <col min="5123" max="5123" width="15.85546875" style="114" bestFit="1" customWidth="1"/>
    <col min="5124" max="5124" width="17.42578125" style="114" bestFit="1" customWidth="1"/>
    <col min="5125" max="5125" width="13.7109375" style="114" bestFit="1" customWidth="1"/>
    <col min="5126" max="5126" width="14.5703125" style="114" bestFit="1" customWidth="1"/>
    <col min="5127" max="5127" width="16.140625" style="114" bestFit="1" customWidth="1"/>
    <col min="5128" max="5128" width="10.28515625" style="114" bestFit="1" customWidth="1"/>
    <col min="5129" max="5129" width="8.42578125" style="114" bestFit="1" customWidth="1"/>
    <col min="5130" max="5130" width="13.28515625" style="114" bestFit="1" customWidth="1"/>
    <col min="5131" max="5376" width="9.140625" style="114"/>
    <col min="5377" max="5377" width="0" style="114" hidden="1" customWidth="1"/>
    <col min="5378" max="5378" width="51" style="114" bestFit="1" customWidth="1"/>
    <col min="5379" max="5379" width="15.85546875" style="114" bestFit="1" customWidth="1"/>
    <col min="5380" max="5380" width="17.42578125" style="114" bestFit="1" customWidth="1"/>
    <col min="5381" max="5381" width="13.7109375" style="114" bestFit="1" customWidth="1"/>
    <col min="5382" max="5382" width="14.5703125" style="114" bestFit="1" customWidth="1"/>
    <col min="5383" max="5383" width="16.140625" style="114" bestFit="1" customWidth="1"/>
    <col min="5384" max="5384" width="10.28515625" style="114" bestFit="1" customWidth="1"/>
    <col min="5385" max="5385" width="8.42578125" style="114" bestFit="1" customWidth="1"/>
    <col min="5386" max="5386" width="13.28515625" style="114" bestFit="1" customWidth="1"/>
    <col min="5387" max="5632" width="9.140625" style="114"/>
    <col min="5633" max="5633" width="0" style="114" hidden="1" customWidth="1"/>
    <col min="5634" max="5634" width="51" style="114" bestFit="1" customWidth="1"/>
    <col min="5635" max="5635" width="15.85546875" style="114" bestFit="1" customWidth="1"/>
    <col min="5636" max="5636" width="17.42578125" style="114" bestFit="1" customWidth="1"/>
    <col min="5637" max="5637" width="13.7109375" style="114" bestFit="1" customWidth="1"/>
    <col min="5638" max="5638" width="14.5703125" style="114" bestFit="1" customWidth="1"/>
    <col min="5639" max="5639" width="16.140625" style="114" bestFit="1" customWidth="1"/>
    <col min="5640" max="5640" width="10.28515625" style="114" bestFit="1" customWidth="1"/>
    <col min="5641" max="5641" width="8.42578125" style="114" bestFit="1" customWidth="1"/>
    <col min="5642" max="5642" width="13.28515625" style="114" bestFit="1" customWidth="1"/>
    <col min="5643" max="5888" width="9.140625" style="114"/>
    <col min="5889" max="5889" width="0" style="114" hidden="1" customWidth="1"/>
    <col min="5890" max="5890" width="51" style="114" bestFit="1" customWidth="1"/>
    <col min="5891" max="5891" width="15.85546875" style="114" bestFit="1" customWidth="1"/>
    <col min="5892" max="5892" width="17.42578125" style="114" bestFit="1" customWidth="1"/>
    <col min="5893" max="5893" width="13.7109375" style="114" bestFit="1" customWidth="1"/>
    <col min="5894" max="5894" width="14.5703125" style="114" bestFit="1" customWidth="1"/>
    <col min="5895" max="5895" width="16.140625" style="114" bestFit="1" customWidth="1"/>
    <col min="5896" max="5896" width="10.28515625" style="114" bestFit="1" customWidth="1"/>
    <col min="5897" max="5897" width="8.42578125" style="114" bestFit="1" customWidth="1"/>
    <col min="5898" max="5898" width="13.28515625" style="114" bestFit="1" customWidth="1"/>
    <col min="5899" max="6144" width="9.140625" style="114"/>
    <col min="6145" max="6145" width="0" style="114" hidden="1" customWidth="1"/>
    <col min="6146" max="6146" width="51" style="114" bestFit="1" customWidth="1"/>
    <col min="6147" max="6147" width="15.85546875" style="114" bestFit="1" customWidth="1"/>
    <col min="6148" max="6148" width="17.42578125" style="114" bestFit="1" customWidth="1"/>
    <col min="6149" max="6149" width="13.7109375" style="114" bestFit="1" customWidth="1"/>
    <col min="6150" max="6150" width="14.5703125" style="114" bestFit="1" customWidth="1"/>
    <col min="6151" max="6151" width="16.140625" style="114" bestFit="1" customWidth="1"/>
    <col min="6152" max="6152" width="10.28515625" style="114" bestFit="1" customWidth="1"/>
    <col min="6153" max="6153" width="8.42578125" style="114" bestFit="1" customWidth="1"/>
    <col min="6154" max="6154" width="13.28515625" style="114" bestFit="1" customWidth="1"/>
    <col min="6155" max="6400" width="9.140625" style="114"/>
    <col min="6401" max="6401" width="0" style="114" hidden="1" customWidth="1"/>
    <col min="6402" max="6402" width="51" style="114" bestFit="1" customWidth="1"/>
    <col min="6403" max="6403" width="15.85546875" style="114" bestFit="1" customWidth="1"/>
    <col min="6404" max="6404" width="17.42578125" style="114" bestFit="1" customWidth="1"/>
    <col min="6405" max="6405" width="13.7109375" style="114" bestFit="1" customWidth="1"/>
    <col min="6406" max="6406" width="14.5703125" style="114" bestFit="1" customWidth="1"/>
    <col min="6407" max="6407" width="16.140625" style="114" bestFit="1" customWidth="1"/>
    <col min="6408" max="6408" width="10.28515625" style="114" bestFit="1" customWidth="1"/>
    <col min="6409" max="6409" width="8.42578125" style="114" bestFit="1" customWidth="1"/>
    <col min="6410" max="6410" width="13.28515625" style="114" bestFit="1" customWidth="1"/>
    <col min="6411" max="6656" width="9.140625" style="114"/>
    <col min="6657" max="6657" width="0" style="114" hidden="1" customWidth="1"/>
    <col min="6658" max="6658" width="51" style="114" bestFit="1" customWidth="1"/>
    <col min="6659" max="6659" width="15.85546875" style="114" bestFit="1" customWidth="1"/>
    <col min="6660" max="6660" width="17.42578125" style="114" bestFit="1" customWidth="1"/>
    <col min="6661" max="6661" width="13.7109375" style="114" bestFit="1" customWidth="1"/>
    <col min="6662" max="6662" width="14.5703125" style="114" bestFit="1" customWidth="1"/>
    <col min="6663" max="6663" width="16.140625" style="114" bestFit="1" customWidth="1"/>
    <col min="6664" max="6664" width="10.28515625" style="114" bestFit="1" customWidth="1"/>
    <col min="6665" max="6665" width="8.42578125" style="114" bestFit="1" customWidth="1"/>
    <col min="6666" max="6666" width="13.28515625" style="114" bestFit="1" customWidth="1"/>
    <col min="6667" max="6912" width="9.140625" style="114"/>
    <col min="6913" max="6913" width="0" style="114" hidden="1" customWidth="1"/>
    <col min="6914" max="6914" width="51" style="114" bestFit="1" customWidth="1"/>
    <col min="6915" max="6915" width="15.85546875" style="114" bestFit="1" customWidth="1"/>
    <col min="6916" max="6916" width="17.42578125" style="114" bestFit="1" customWidth="1"/>
    <col min="6917" max="6917" width="13.7109375" style="114" bestFit="1" customWidth="1"/>
    <col min="6918" max="6918" width="14.5703125" style="114" bestFit="1" customWidth="1"/>
    <col min="6919" max="6919" width="16.140625" style="114" bestFit="1" customWidth="1"/>
    <col min="6920" max="6920" width="10.28515625" style="114" bestFit="1" customWidth="1"/>
    <col min="6921" max="6921" width="8.42578125" style="114" bestFit="1" customWidth="1"/>
    <col min="6922" max="6922" width="13.28515625" style="114" bestFit="1" customWidth="1"/>
    <col min="6923" max="7168" width="9.140625" style="114"/>
    <col min="7169" max="7169" width="0" style="114" hidden="1" customWidth="1"/>
    <col min="7170" max="7170" width="51" style="114" bestFit="1" customWidth="1"/>
    <col min="7171" max="7171" width="15.85546875" style="114" bestFit="1" customWidth="1"/>
    <col min="7172" max="7172" width="17.42578125" style="114" bestFit="1" customWidth="1"/>
    <col min="7173" max="7173" width="13.7109375" style="114" bestFit="1" customWidth="1"/>
    <col min="7174" max="7174" width="14.5703125" style="114" bestFit="1" customWidth="1"/>
    <col min="7175" max="7175" width="16.140625" style="114" bestFit="1" customWidth="1"/>
    <col min="7176" max="7176" width="10.28515625" style="114" bestFit="1" customWidth="1"/>
    <col min="7177" max="7177" width="8.42578125" style="114" bestFit="1" customWidth="1"/>
    <col min="7178" max="7178" width="13.28515625" style="114" bestFit="1" customWidth="1"/>
    <col min="7179" max="7424" width="9.140625" style="114"/>
    <col min="7425" max="7425" width="0" style="114" hidden="1" customWidth="1"/>
    <col min="7426" max="7426" width="51" style="114" bestFit="1" customWidth="1"/>
    <col min="7427" max="7427" width="15.85546875" style="114" bestFit="1" customWidth="1"/>
    <col min="7428" max="7428" width="17.42578125" style="114" bestFit="1" customWidth="1"/>
    <col min="7429" max="7429" width="13.7109375" style="114" bestFit="1" customWidth="1"/>
    <col min="7430" max="7430" width="14.5703125" style="114" bestFit="1" customWidth="1"/>
    <col min="7431" max="7431" width="16.140625" style="114" bestFit="1" customWidth="1"/>
    <col min="7432" max="7432" width="10.28515625" style="114" bestFit="1" customWidth="1"/>
    <col min="7433" max="7433" width="8.42578125" style="114" bestFit="1" customWidth="1"/>
    <col min="7434" max="7434" width="13.28515625" style="114" bestFit="1" customWidth="1"/>
    <col min="7435" max="7680" width="9.140625" style="114"/>
    <col min="7681" max="7681" width="0" style="114" hidden="1" customWidth="1"/>
    <col min="7682" max="7682" width="51" style="114" bestFit="1" customWidth="1"/>
    <col min="7683" max="7683" width="15.85546875" style="114" bestFit="1" customWidth="1"/>
    <col min="7684" max="7684" width="17.42578125" style="114" bestFit="1" customWidth="1"/>
    <col min="7685" max="7685" width="13.7109375" style="114" bestFit="1" customWidth="1"/>
    <col min="7686" max="7686" width="14.5703125" style="114" bestFit="1" customWidth="1"/>
    <col min="7687" max="7687" width="16.140625" style="114" bestFit="1" customWidth="1"/>
    <col min="7688" max="7688" width="10.28515625" style="114" bestFit="1" customWidth="1"/>
    <col min="7689" max="7689" width="8.42578125" style="114" bestFit="1" customWidth="1"/>
    <col min="7690" max="7690" width="13.28515625" style="114" bestFit="1" customWidth="1"/>
    <col min="7691" max="7936" width="9.140625" style="114"/>
    <col min="7937" max="7937" width="0" style="114" hidden="1" customWidth="1"/>
    <col min="7938" max="7938" width="51" style="114" bestFit="1" customWidth="1"/>
    <col min="7939" max="7939" width="15.85546875" style="114" bestFit="1" customWidth="1"/>
    <col min="7940" max="7940" width="17.42578125" style="114" bestFit="1" customWidth="1"/>
    <col min="7941" max="7941" width="13.7109375" style="114" bestFit="1" customWidth="1"/>
    <col min="7942" max="7942" width="14.5703125" style="114" bestFit="1" customWidth="1"/>
    <col min="7943" max="7943" width="16.140625" style="114" bestFit="1" customWidth="1"/>
    <col min="7944" max="7944" width="10.28515625" style="114" bestFit="1" customWidth="1"/>
    <col min="7945" max="7945" width="8.42578125" style="114" bestFit="1" customWidth="1"/>
    <col min="7946" max="7946" width="13.28515625" style="114" bestFit="1" customWidth="1"/>
    <col min="7947" max="8192" width="9.140625" style="114"/>
    <col min="8193" max="8193" width="0" style="114" hidden="1" customWidth="1"/>
    <col min="8194" max="8194" width="51" style="114" bestFit="1" customWidth="1"/>
    <col min="8195" max="8195" width="15.85546875" style="114" bestFit="1" customWidth="1"/>
    <col min="8196" max="8196" width="17.42578125" style="114" bestFit="1" customWidth="1"/>
    <col min="8197" max="8197" width="13.7109375" style="114" bestFit="1" customWidth="1"/>
    <col min="8198" max="8198" width="14.5703125" style="114" bestFit="1" customWidth="1"/>
    <col min="8199" max="8199" width="16.140625" style="114" bestFit="1" customWidth="1"/>
    <col min="8200" max="8200" width="10.28515625" style="114" bestFit="1" customWidth="1"/>
    <col min="8201" max="8201" width="8.42578125" style="114" bestFit="1" customWidth="1"/>
    <col min="8202" max="8202" width="13.28515625" style="114" bestFit="1" customWidth="1"/>
    <col min="8203" max="8448" width="9.140625" style="114"/>
    <col min="8449" max="8449" width="0" style="114" hidden="1" customWidth="1"/>
    <col min="8450" max="8450" width="51" style="114" bestFit="1" customWidth="1"/>
    <col min="8451" max="8451" width="15.85546875" style="114" bestFit="1" customWidth="1"/>
    <col min="8452" max="8452" width="17.42578125" style="114" bestFit="1" customWidth="1"/>
    <col min="8453" max="8453" width="13.7109375" style="114" bestFit="1" customWidth="1"/>
    <col min="8454" max="8454" width="14.5703125" style="114" bestFit="1" customWidth="1"/>
    <col min="8455" max="8455" width="16.140625" style="114" bestFit="1" customWidth="1"/>
    <col min="8456" max="8456" width="10.28515625" style="114" bestFit="1" customWidth="1"/>
    <col min="8457" max="8457" width="8.42578125" style="114" bestFit="1" customWidth="1"/>
    <col min="8458" max="8458" width="13.28515625" style="114" bestFit="1" customWidth="1"/>
    <col min="8459" max="8704" width="9.140625" style="114"/>
    <col min="8705" max="8705" width="0" style="114" hidden="1" customWidth="1"/>
    <col min="8706" max="8706" width="51" style="114" bestFit="1" customWidth="1"/>
    <col min="8707" max="8707" width="15.85546875" style="114" bestFit="1" customWidth="1"/>
    <col min="8708" max="8708" width="17.42578125" style="114" bestFit="1" customWidth="1"/>
    <col min="8709" max="8709" width="13.7109375" style="114" bestFit="1" customWidth="1"/>
    <col min="8710" max="8710" width="14.5703125" style="114" bestFit="1" customWidth="1"/>
    <col min="8711" max="8711" width="16.140625" style="114" bestFit="1" customWidth="1"/>
    <col min="8712" max="8712" width="10.28515625" style="114" bestFit="1" customWidth="1"/>
    <col min="8713" max="8713" width="8.42578125" style="114" bestFit="1" customWidth="1"/>
    <col min="8714" max="8714" width="13.28515625" style="114" bestFit="1" customWidth="1"/>
    <col min="8715" max="8960" width="9.140625" style="114"/>
    <col min="8961" max="8961" width="0" style="114" hidden="1" customWidth="1"/>
    <col min="8962" max="8962" width="51" style="114" bestFit="1" customWidth="1"/>
    <col min="8963" max="8963" width="15.85546875" style="114" bestFit="1" customWidth="1"/>
    <col min="8964" max="8964" width="17.42578125" style="114" bestFit="1" customWidth="1"/>
    <col min="8965" max="8965" width="13.7109375" style="114" bestFit="1" customWidth="1"/>
    <col min="8966" max="8966" width="14.5703125" style="114" bestFit="1" customWidth="1"/>
    <col min="8967" max="8967" width="16.140625" style="114" bestFit="1" customWidth="1"/>
    <col min="8968" max="8968" width="10.28515625" style="114" bestFit="1" customWidth="1"/>
    <col min="8969" max="8969" width="8.42578125" style="114" bestFit="1" customWidth="1"/>
    <col min="8970" max="8970" width="13.28515625" style="114" bestFit="1" customWidth="1"/>
    <col min="8971" max="9216" width="9.140625" style="114"/>
    <col min="9217" max="9217" width="0" style="114" hidden="1" customWidth="1"/>
    <col min="9218" max="9218" width="51" style="114" bestFit="1" customWidth="1"/>
    <col min="9219" max="9219" width="15.85546875" style="114" bestFit="1" customWidth="1"/>
    <col min="9220" max="9220" width="17.42578125" style="114" bestFit="1" customWidth="1"/>
    <col min="9221" max="9221" width="13.7109375" style="114" bestFit="1" customWidth="1"/>
    <col min="9222" max="9222" width="14.5703125" style="114" bestFit="1" customWidth="1"/>
    <col min="9223" max="9223" width="16.140625" style="114" bestFit="1" customWidth="1"/>
    <col min="9224" max="9224" width="10.28515625" style="114" bestFit="1" customWidth="1"/>
    <col min="9225" max="9225" width="8.42578125" style="114" bestFit="1" customWidth="1"/>
    <col min="9226" max="9226" width="13.28515625" style="114" bestFit="1" customWidth="1"/>
    <col min="9227" max="9472" width="9.140625" style="114"/>
    <col min="9473" max="9473" width="0" style="114" hidden="1" customWidth="1"/>
    <col min="9474" max="9474" width="51" style="114" bestFit="1" customWidth="1"/>
    <col min="9475" max="9475" width="15.85546875" style="114" bestFit="1" customWidth="1"/>
    <col min="9476" max="9476" width="17.42578125" style="114" bestFit="1" customWidth="1"/>
    <col min="9477" max="9477" width="13.7109375" style="114" bestFit="1" customWidth="1"/>
    <col min="9478" max="9478" width="14.5703125" style="114" bestFit="1" customWidth="1"/>
    <col min="9479" max="9479" width="16.140625" style="114" bestFit="1" customWidth="1"/>
    <col min="9480" max="9480" width="10.28515625" style="114" bestFit="1" customWidth="1"/>
    <col min="9481" max="9481" width="8.42578125" style="114" bestFit="1" customWidth="1"/>
    <col min="9482" max="9482" width="13.28515625" style="114" bestFit="1" customWidth="1"/>
    <col min="9483" max="9728" width="9.140625" style="114"/>
    <col min="9729" max="9729" width="0" style="114" hidden="1" customWidth="1"/>
    <col min="9730" max="9730" width="51" style="114" bestFit="1" customWidth="1"/>
    <col min="9731" max="9731" width="15.85546875" style="114" bestFit="1" customWidth="1"/>
    <col min="9732" max="9732" width="17.42578125" style="114" bestFit="1" customWidth="1"/>
    <col min="9733" max="9733" width="13.7109375" style="114" bestFit="1" customWidth="1"/>
    <col min="9734" max="9734" width="14.5703125" style="114" bestFit="1" customWidth="1"/>
    <col min="9735" max="9735" width="16.140625" style="114" bestFit="1" customWidth="1"/>
    <col min="9736" max="9736" width="10.28515625" style="114" bestFit="1" customWidth="1"/>
    <col min="9737" max="9737" width="8.42578125" style="114" bestFit="1" customWidth="1"/>
    <col min="9738" max="9738" width="13.28515625" style="114" bestFit="1" customWidth="1"/>
    <col min="9739" max="9984" width="9.140625" style="114"/>
    <col min="9985" max="9985" width="0" style="114" hidden="1" customWidth="1"/>
    <col min="9986" max="9986" width="51" style="114" bestFit="1" customWidth="1"/>
    <col min="9987" max="9987" width="15.85546875" style="114" bestFit="1" customWidth="1"/>
    <col min="9988" max="9988" width="17.42578125" style="114" bestFit="1" customWidth="1"/>
    <col min="9989" max="9989" width="13.7109375" style="114" bestFit="1" customWidth="1"/>
    <col min="9990" max="9990" width="14.5703125" style="114" bestFit="1" customWidth="1"/>
    <col min="9991" max="9991" width="16.140625" style="114" bestFit="1" customWidth="1"/>
    <col min="9992" max="9992" width="10.28515625" style="114" bestFit="1" customWidth="1"/>
    <col min="9993" max="9993" width="8.42578125" style="114" bestFit="1" customWidth="1"/>
    <col min="9994" max="9994" width="13.28515625" style="114" bestFit="1" customWidth="1"/>
    <col min="9995" max="10240" width="9.140625" style="114"/>
    <col min="10241" max="10241" width="0" style="114" hidden="1" customWidth="1"/>
    <col min="10242" max="10242" width="51" style="114" bestFit="1" customWidth="1"/>
    <col min="10243" max="10243" width="15.85546875" style="114" bestFit="1" customWidth="1"/>
    <col min="10244" max="10244" width="17.42578125" style="114" bestFit="1" customWidth="1"/>
    <col min="10245" max="10245" width="13.7109375" style="114" bestFit="1" customWidth="1"/>
    <col min="10246" max="10246" width="14.5703125" style="114" bestFit="1" customWidth="1"/>
    <col min="10247" max="10247" width="16.140625" style="114" bestFit="1" customWidth="1"/>
    <col min="10248" max="10248" width="10.28515625" style="114" bestFit="1" customWidth="1"/>
    <col min="10249" max="10249" width="8.42578125" style="114" bestFit="1" customWidth="1"/>
    <col min="10250" max="10250" width="13.28515625" style="114" bestFit="1" customWidth="1"/>
    <col min="10251" max="10496" width="9.140625" style="114"/>
    <col min="10497" max="10497" width="0" style="114" hidden="1" customWidth="1"/>
    <col min="10498" max="10498" width="51" style="114" bestFit="1" customWidth="1"/>
    <col min="10499" max="10499" width="15.85546875" style="114" bestFit="1" customWidth="1"/>
    <col min="10500" max="10500" width="17.42578125" style="114" bestFit="1" customWidth="1"/>
    <col min="10501" max="10501" width="13.7109375" style="114" bestFit="1" customWidth="1"/>
    <col min="10502" max="10502" width="14.5703125" style="114" bestFit="1" customWidth="1"/>
    <col min="10503" max="10503" width="16.140625" style="114" bestFit="1" customWidth="1"/>
    <col min="10504" max="10504" width="10.28515625" style="114" bestFit="1" customWidth="1"/>
    <col min="10505" max="10505" width="8.42578125" style="114" bestFit="1" customWidth="1"/>
    <col min="10506" max="10506" width="13.28515625" style="114" bestFit="1" customWidth="1"/>
    <col min="10507" max="10752" width="9.140625" style="114"/>
    <col min="10753" max="10753" width="0" style="114" hidden="1" customWidth="1"/>
    <col min="10754" max="10754" width="51" style="114" bestFit="1" customWidth="1"/>
    <col min="10755" max="10755" width="15.85546875" style="114" bestFit="1" customWidth="1"/>
    <col min="10756" max="10756" width="17.42578125" style="114" bestFit="1" customWidth="1"/>
    <col min="10757" max="10757" width="13.7109375" style="114" bestFit="1" customWidth="1"/>
    <col min="10758" max="10758" width="14.5703125" style="114" bestFit="1" customWidth="1"/>
    <col min="10759" max="10759" width="16.140625" style="114" bestFit="1" customWidth="1"/>
    <col min="10760" max="10760" width="10.28515625" style="114" bestFit="1" customWidth="1"/>
    <col min="10761" max="10761" width="8.42578125" style="114" bestFit="1" customWidth="1"/>
    <col min="10762" max="10762" width="13.28515625" style="114" bestFit="1" customWidth="1"/>
    <col min="10763" max="11008" width="9.140625" style="114"/>
    <col min="11009" max="11009" width="0" style="114" hidden="1" customWidth="1"/>
    <col min="11010" max="11010" width="51" style="114" bestFit="1" customWidth="1"/>
    <col min="11011" max="11011" width="15.85546875" style="114" bestFit="1" customWidth="1"/>
    <col min="11012" max="11012" width="17.42578125" style="114" bestFit="1" customWidth="1"/>
    <col min="11013" max="11013" width="13.7109375" style="114" bestFit="1" customWidth="1"/>
    <col min="11014" max="11014" width="14.5703125" style="114" bestFit="1" customWidth="1"/>
    <col min="11015" max="11015" width="16.140625" style="114" bestFit="1" customWidth="1"/>
    <col min="11016" max="11016" width="10.28515625" style="114" bestFit="1" customWidth="1"/>
    <col min="11017" max="11017" width="8.42578125" style="114" bestFit="1" customWidth="1"/>
    <col min="11018" max="11018" width="13.28515625" style="114" bestFit="1" customWidth="1"/>
    <col min="11019" max="11264" width="9.140625" style="114"/>
    <col min="11265" max="11265" width="0" style="114" hidden="1" customWidth="1"/>
    <col min="11266" max="11266" width="51" style="114" bestFit="1" customWidth="1"/>
    <col min="11267" max="11267" width="15.85546875" style="114" bestFit="1" customWidth="1"/>
    <col min="11268" max="11268" width="17.42578125" style="114" bestFit="1" customWidth="1"/>
    <col min="11269" max="11269" width="13.7109375" style="114" bestFit="1" customWidth="1"/>
    <col min="11270" max="11270" width="14.5703125" style="114" bestFit="1" customWidth="1"/>
    <col min="11271" max="11271" width="16.140625" style="114" bestFit="1" customWidth="1"/>
    <col min="11272" max="11272" width="10.28515625" style="114" bestFit="1" customWidth="1"/>
    <col min="11273" max="11273" width="8.42578125" style="114" bestFit="1" customWidth="1"/>
    <col min="11274" max="11274" width="13.28515625" style="114" bestFit="1" customWidth="1"/>
    <col min="11275" max="11520" width="9.140625" style="114"/>
    <col min="11521" max="11521" width="0" style="114" hidden="1" customWidth="1"/>
    <col min="11522" max="11522" width="51" style="114" bestFit="1" customWidth="1"/>
    <col min="11523" max="11523" width="15.85546875" style="114" bestFit="1" customWidth="1"/>
    <col min="11524" max="11524" width="17.42578125" style="114" bestFit="1" customWidth="1"/>
    <col min="11525" max="11525" width="13.7109375" style="114" bestFit="1" customWidth="1"/>
    <col min="11526" max="11526" width="14.5703125" style="114" bestFit="1" customWidth="1"/>
    <col min="11527" max="11527" width="16.140625" style="114" bestFit="1" customWidth="1"/>
    <col min="11528" max="11528" width="10.28515625" style="114" bestFit="1" customWidth="1"/>
    <col min="11529" max="11529" width="8.42578125" style="114" bestFit="1" customWidth="1"/>
    <col min="11530" max="11530" width="13.28515625" style="114" bestFit="1" customWidth="1"/>
    <col min="11531" max="11776" width="9.140625" style="114"/>
    <col min="11777" max="11777" width="0" style="114" hidden="1" customWidth="1"/>
    <col min="11778" max="11778" width="51" style="114" bestFit="1" customWidth="1"/>
    <col min="11779" max="11779" width="15.85546875" style="114" bestFit="1" customWidth="1"/>
    <col min="11780" max="11780" width="17.42578125" style="114" bestFit="1" customWidth="1"/>
    <col min="11781" max="11781" width="13.7109375" style="114" bestFit="1" customWidth="1"/>
    <col min="11782" max="11782" width="14.5703125" style="114" bestFit="1" customWidth="1"/>
    <col min="11783" max="11783" width="16.140625" style="114" bestFit="1" customWidth="1"/>
    <col min="11784" max="11784" width="10.28515625" style="114" bestFit="1" customWidth="1"/>
    <col min="11785" max="11785" width="8.42578125" style="114" bestFit="1" customWidth="1"/>
    <col min="11786" max="11786" width="13.28515625" style="114" bestFit="1" customWidth="1"/>
    <col min="11787" max="12032" width="9.140625" style="114"/>
    <col min="12033" max="12033" width="0" style="114" hidden="1" customWidth="1"/>
    <col min="12034" max="12034" width="51" style="114" bestFit="1" customWidth="1"/>
    <col min="12035" max="12035" width="15.85546875" style="114" bestFit="1" customWidth="1"/>
    <col min="12036" max="12036" width="17.42578125" style="114" bestFit="1" customWidth="1"/>
    <col min="12037" max="12037" width="13.7109375" style="114" bestFit="1" customWidth="1"/>
    <col min="12038" max="12038" width="14.5703125" style="114" bestFit="1" customWidth="1"/>
    <col min="12039" max="12039" width="16.140625" style="114" bestFit="1" customWidth="1"/>
    <col min="12040" max="12040" width="10.28515625" style="114" bestFit="1" customWidth="1"/>
    <col min="12041" max="12041" width="8.42578125" style="114" bestFit="1" customWidth="1"/>
    <col min="12042" max="12042" width="13.28515625" style="114" bestFit="1" customWidth="1"/>
    <col min="12043" max="12288" width="9.140625" style="114"/>
    <col min="12289" max="12289" width="0" style="114" hidden="1" customWidth="1"/>
    <col min="12290" max="12290" width="51" style="114" bestFit="1" customWidth="1"/>
    <col min="12291" max="12291" width="15.85546875" style="114" bestFit="1" customWidth="1"/>
    <col min="12292" max="12292" width="17.42578125" style="114" bestFit="1" customWidth="1"/>
    <col min="12293" max="12293" width="13.7109375" style="114" bestFit="1" customWidth="1"/>
    <col min="12294" max="12294" width="14.5703125" style="114" bestFit="1" customWidth="1"/>
    <col min="12295" max="12295" width="16.140625" style="114" bestFit="1" customWidth="1"/>
    <col min="12296" max="12296" width="10.28515625" style="114" bestFit="1" customWidth="1"/>
    <col min="12297" max="12297" width="8.42578125" style="114" bestFit="1" customWidth="1"/>
    <col min="12298" max="12298" width="13.28515625" style="114" bestFit="1" customWidth="1"/>
    <col min="12299" max="12544" width="9.140625" style="114"/>
    <col min="12545" max="12545" width="0" style="114" hidden="1" customWidth="1"/>
    <col min="12546" max="12546" width="51" style="114" bestFit="1" customWidth="1"/>
    <col min="12547" max="12547" width="15.85546875" style="114" bestFit="1" customWidth="1"/>
    <col min="12548" max="12548" width="17.42578125" style="114" bestFit="1" customWidth="1"/>
    <col min="12549" max="12549" width="13.7109375" style="114" bestFit="1" customWidth="1"/>
    <col min="12550" max="12550" width="14.5703125" style="114" bestFit="1" customWidth="1"/>
    <col min="12551" max="12551" width="16.140625" style="114" bestFit="1" customWidth="1"/>
    <col min="12552" max="12552" width="10.28515625" style="114" bestFit="1" customWidth="1"/>
    <col min="12553" max="12553" width="8.42578125" style="114" bestFit="1" customWidth="1"/>
    <col min="12554" max="12554" width="13.28515625" style="114" bestFit="1" customWidth="1"/>
    <col min="12555" max="12800" width="9.140625" style="114"/>
    <col min="12801" max="12801" width="0" style="114" hidden="1" customWidth="1"/>
    <col min="12802" max="12802" width="51" style="114" bestFit="1" customWidth="1"/>
    <col min="12803" max="12803" width="15.85546875" style="114" bestFit="1" customWidth="1"/>
    <col min="12804" max="12804" width="17.42578125" style="114" bestFit="1" customWidth="1"/>
    <col min="12805" max="12805" width="13.7109375" style="114" bestFit="1" customWidth="1"/>
    <col min="12806" max="12806" width="14.5703125" style="114" bestFit="1" customWidth="1"/>
    <col min="12807" max="12807" width="16.140625" style="114" bestFit="1" customWidth="1"/>
    <col min="12808" max="12808" width="10.28515625" style="114" bestFit="1" customWidth="1"/>
    <col min="12809" max="12809" width="8.42578125" style="114" bestFit="1" customWidth="1"/>
    <col min="12810" max="12810" width="13.28515625" style="114" bestFit="1" customWidth="1"/>
    <col min="12811" max="13056" width="9.140625" style="114"/>
    <col min="13057" max="13057" width="0" style="114" hidden="1" customWidth="1"/>
    <col min="13058" max="13058" width="51" style="114" bestFit="1" customWidth="1"/>
    <col min="13059" max="13059" width="15.85546875" style="114" bestFit="1" customWidth="1"/>
    <col min="13060" max="13060" width="17.42578125" style="114" bestFit="1" customWidth="1"/>
    <col min="13061" max="13061" width="13.7109375" style="114" bestFit="1" customWidth="1"/>
    <col min="13062" max="13062" width="14.5703125" style="114" bestFit="1" customWidth="1"/>
    <col min="13063" max="13063" width="16.140625" style="114" bestFit="1" customWidth="1"/>
    <col min="13064" max="13064" width="10.28515625" style="114" bestFit="1" customWidth="1"/>
    <col min="13065" max="13065" width="8.42578125" style="114" bestFit="1" customWidth="1"/>
    <col min="13066" max="13066" width="13.28515625" style="114" bestFit="1" customWidth="1"/>
    <col min="13067" max="13312" width="9.140625" style="114"/>
    <col min="13313" max="13313" width="0" style="114" hidden="1" customWidth="1"/>
    <col min="13314" max="13314" width="51" style="114" bestFit="1" customWidth="1"/>
    <col min="13315" max="13315" width="15.85546875" style="114" bestFit="1" customWidth="1"/>
    <col min="13316" max="13316" width="17.42578125" style="114" bestFit="1" customWidth="1"/>
    <col min="13317" max="13317" width="13.7109375" style="114" bestFit="1" customWidth="1"/>
    <col min="13318" max="13318" width="14.5703125" style="114" bestFit="1" customWidth="1"/>
    <col min="13319" max="13319" width="16.140625" style="114" bestFit="1" customWidth="1"/>
    <col min="13320" max="13320" width="10.28515625" style="114" bestFit="1" customWidth="1"/>
    <col min="13321" max="13321" width="8.42578125" style="114" bestFit="1" customWidth="1"/>
    <col min="13322" max="13322" width="13.28515625" style="114" bestFit="1" customWidth="1"/>
    <col min="13323" max="13568" width="9.140625" style="114"/>
    <col min="13569" max="13569" width="0" style="114" hidden="1" customWidth="1"/>
    <col min="13570" max="13570" width="51" style="114" bestFit="1" customWidth="1"/>
    <col min="13571" max="13571" width="15.85546875" style="114" bestFit="1" customWidth="1"/>
    <col min="13572" max="13572" width="17.42578125" style="114" bestFit="1" customWidth="1"/>
    <col min="13573" max="13573" width="13.7109375" style="114" bestFit="1" customWidth="1"/>
    <col min="13574" max="13574" width="14.5703125" style="114" bestFit="1" customWidth="1"/>
    <col min="13575" max="13575" width="16.140625" style="114" bestFit="1" customWidth="1"/>
    <col min="13576" max="13576" width="10.28515625" style="114" bestFit="1" customWidth="1"/>
    <col min="13577" max="13577" width="8.42578125" style="114" bestFit="1" customWidth="1"/>
    <col min="13578" max="13578" width="13.28515625" style="114" bestFit="1" customWidth="1"/>
    <col min="13579" max="13824" width="9.140625" style="114"/>
    <col min="13825" max="13825" width="0" style="114" hidden="1" customWidth="1"/>
    <col min="13826" max="13826" width="51" style="114" bestFit="1" customWidth="1"/>
    <col min="13827" max="13827" width="15.85546875" style="114" bestFit="1" customWidth="1"/>
    <col min="13828" max="13828" width="17.42578125" style="114" bestFit="1" customWidth="1"/>
    <col min="13829" max="13829" width="13.7109375" style="114" bestFit="1" customWidth="1"/>
    <col min="13830" max="13830" width="14.5703125" style="114" bestFit="1" customWidth="1"/>
    <col min="13831" max="13831" width="16.140625" style="114" bestFit="1" customWidth="1"/>
    <col min="13832" max="13832" width="10.28515625" style="114" bestFit="1" customWidth="1"/>
    <col min="13833" max="13833" width="8.42578125" style="114" bestFit="1" customWidth="1"/>
    <col min="13834" max="13834" width="13.28515625" style="114" bestFit="1" customWidth="1"/>
    <col min="13835" max="14080" width="9.140625" style="114"/>
    <col min="14081" max="14081" width="0" style="114" hidden="1" customWidth="1"/>
    <col min="14082" max="14082" width="51" style="114" bestFit="1" customWidth="1"/>
    <col min="14083" max="14083" width="15.85546875" style="114" bestFit="1" customWidth="1"/>
    <col min="14084" max="14084" width="17.42578125" style="114" bestFit="1" customWidth="1"/>
    <col min="14085" max="14085" width="13.7109375" style="114" bestFit="1" customWidth="1"/>
    <col min="14086" max="14086" width="14.5703125" style="114" bestFit="1" customWidth="1"/>
    <col min="14087" max="14087" width="16.140625" style="114" bestFit="1" customWidth="1"/>
    <col min="14088" max="14088" width="10.28515625" style="114" bestFit="1" customWidth="1"/>
    <col min="14089" max="14089" width="8.42578125" style="114" bestFit="1" customWidth="1"/>
    <col min="14090" max="14090" width="13.28515625" style="114" bestFit="1" customWidth="1"/>
    <col min="14091" max="14336" width="9.140625" style="114"/>
    <col min="14337" max="14337" width="0" style="114" hidden="1" customWidth="1"/>
    <col min="14338" max="14338" width="51" style="114" bestFit="1" customWidth="1"/>
    <col min="14339" max="14339" width="15.85546875" style="114" bestFit="1" customWidth="1"/>
    <col min="14340" max="14340" width="17.42578125" style="114" bestFit="1" customWidth="1"/>
    <col min="14341" max="14341" width="13.7109375" style="114" bestFit="1" customWidth="1"/>
    <col min="14342" max="14342" width="14.5703125" style="114" bestFit="1" customWidth="1"/>
    <col min="14343" max="14343" width="16.140625" style="114" bestFit="1" customWidth="1"/>
    <col min="14344" max="14344" width="10.28515625" style="114" bestFit="1" customWidth="1"/>
    <col min="14345" max="14345" width="8.42578125" style="114" bestFit="1" customWidth="1"/>
    <col min="14346" max="14346" width="13.28515625" style="114" bestFit="1" customWidth="1"/>
    <col min="14347" max="14592" width="9.140625" style="114"/>
    <col min="14593" max="14593" width="0" style="114" hidden="1" customWidth="1"/>
    <col min="14594" max="14594" width="51" style="114" bestFit="1" customWidth="1"/>
    <col min="14595" max="14595" width="15.85546875" style="114" bestFit="1" customWidth="1"/>
    <col min="14596" max="14596" width="17.42578125" style="114" bestFit="1" customWidth="1"/>
    <col min="14597" max="14597" width="13.7109375" style="114" bestFit="1" customWidth="1"/>
    <col min="14598" max="14598" width="14.5703125" style="114" bestFit="1" customWidth="1"/>
    <col min="14599" max="14599" width="16.140625" style="114" bestFit="1" customWidth="1"/>
    <col min="14600" max="14600" width="10.28515625" style="114" bestFit="1" customWidth="1"/>
    <col min="14601" max="14601" width="8.42578125" style="114" bestFit="1" customWidth="1"/>
    <col min="14602" max="14602" width="13.28515625" style="114" bestFit="1" customWidth="1"/>
    <col min="14603" max="14848" width="9.140625" style="114"/>
    <col min="14849" max="14849" width="0" style="114" hidden="1" customWidth="1"/>
    <col min="14850" max="14850" width="51" style="114" bestFit="1" customWidth="1"/>
    <col min="14851" max="14851" width="15.85546875" style="114" bestFit="1" customWidth="1"/>
    <col min="14852" max="14852" width="17.42578125" style="114" bestFit="1" customWidth="1"/>
    <col min="14853" max="14853" width="13.7109375" style="114" bestFit="1" customWidth="1"/>
    <col min="14854" max="14854" width="14.5703125" style="114" bestFit="1" customWidth="1"/>
    <col min="14855" max="14855" width="16.140625" style="114" bestFit="1" customWidth="1"/>
    <col min="14856" max="14856" width="10.28515625" style="114" bestFit="1" customWidth="1"/>
    <col min="14857" max="14857" width="8.42578125" style="114" bestFit="1" customWidth="1"/>
    <col min="14858" max="14858" width="13.28515625" style="114" bestFit="1" customWidth="1"/>
    <col min="14859" max="15104" width="9.140625" style="114"/>
    <col min="15105" max="15105" width="0" style="114" hidden="1" customWidth="1"/>
    <col min="15106" max="15106" width="51" style="114" bestFit="1" customWidth="1"/>
    <col min="15107" max="15107" width="15.85546875" style="114" bestFit="1" customWidth="1"/>
    <col min="15108" max="15108" width="17.42578125" style="114" bestFit="1" customWidth="1"/>
    <col min="15109" max="15109" width="13.7109375" style="114" bestFit="1" customWidth="1"/>
    <col min="15110" max="15110" width="14.5703125" style="114" bestFit="1" customWidth="1"/>
    <col min="15111" max="15111" width="16.140625" style="114" bestFit="1" customWidth="1"/>
    <col min="15112" max="15112" width="10.28515625" style="114" bestFit="1" customWidth="1"/>
    <col min="15113" max="15113" width="8.42578125" style="114" bestFit="1" customWidth="1"/>
    <col min="15114" max="15114" width="13.28515625" style="114" bestFit="1" customWidth="1"/>
    <col min="15115" max="15360" width="9.140625" style="114"/>
    <col min="15361" max="15361" width="0" style="114" hidden="1" customWidth="1"/>
    <col min="15362" max="15362" width="51" style="114" bestFit="1" customWidth="1"/>
    <col min="15363" max="15363" width="15.85546875" style="114" bestFit="1" customWidth="1"/>
    <col min="15364" max="15364" width="17.42578125" style="114" bestFit="1" customWidth="1"/>
    <col min="15365" max="15365" width="13.7109375" style="114" bestFit="1" customWidth="1"/>
    <col min="15366" max="15366" width="14.5703125" style="114" bestFit="1" customWidth="1"/>
    <col min="15367" max="15367" width="16.140625" style="114" bestFit="1" customWidth="1"/>
    <col min="15368" max="15368" width="10.28515625" style="114" bestFit="1" customWidth="1"/>
    <col min="15369" max="15369" width="8.42578125" style="114" bestFit="1" customWidth="1"/>
    <col min="15370" max="15370" width="13.28515625" style="114" bestFit="1" customWidth="1"/>
    <col min="15371" max="15616" width="9.140625" style="114"/>
    <col min="15617" max="15617" width="0" style="114" hidden="1" customWidth="1"/>
    <col min="15618" max="15618" width="51" style="114" bestFit="1" customWidth="1"/>
    <col min="15619" max="15619" width="15.85546875" style="114" bestFit="1" customWidth="1"/>
    <col min="15620" max="15620" width="17.42578125" style="114" bestFit="1" customWidth="1"/>
    <col min="15621" max="15621" width="13.7109375" style="114" bestFit="1" customWidth="1"/>
    <col min="15622" max="15622" width="14.5703125" style="114" bestFit="1" customWidth="1"/>
    <col min="15623" max="15623" width="16.140625" style="114" bestFit="1" customWidth="1"/>
    <col min="15624" max="15624" width="10.28515625" style="114" bestFit="1" customWidth="1"/>
    <col min="15625" max="15625" width="8.42578125" style="114" bestFit="1" customWidth="1"/>
    <col min="15626" max="15626" width="13.28515625" style="114" bestFit="1" customWidth="1"/>
    <col min="15627" max="15872" width="9.140625" style="114"/>
    <col min="15873" max="15873" width="0" style="114" hidden="1" customWidth="1"/>
    <col min="15874" max="15874" width="51" style="114" bestFit="1" customWidth="1"/>
    <col min="15875" max="15875" width="15.85546875" style="114" bestFit="1" customWidth="1"/>
    <col min="15876" max="15876" width="17.42578125" style="114" bestFit="1" customWidth="1"/>
    <col min="15877" max="15877" width="13.7109375" style="114" bestFit="1" customWidth="1"/>
    <col min="15878" max="15878" width="14.5703125" style="114" bestFit="1" customWidth="1"/>
    <col min="15879" max="15879" width="16.140625" style="114" bestFit="1" customWidth="1"/>
    <col min="15880" max="15880" width="10.28515625" style="114" bestFit="1" customWidth="1"/>
    <col min="15881" max="15881" width="8.42578125" style="114" bestFit="1" customWidth="1"/>
    <col min="15882" max="15882" width="13.28515625" style="114" bestFit="1" customWidth="1"/>
    <col min="15883" max="16128" width="9.140625" style="114"/>
    <col min="16129" max="16129" width="0" style="114" hidden="1" customWidth="1"/>
    <col min="16130" max="16130" width="51" style="114" bestFit="1" customWidth="1"/>
    <col min="16131" max="16131" width="15.85546875" style="114" bestFit="1" customWidth="1"/>
    <col min="16132" max="16132" width="17.42578125" style="114" bestFit="1" customWidth="1"/>
    <col min="16133" max="16133" width="13.7109375" style="114" bestFit="1" customWidth="1"/>
    <col min="16134" max="16134" width="14.5703125" style="114" bestFit="1" customWidth="1"/>
    <col min="16135" max="16135" width="16.140625" style="114" bestFit="1" customWidth="1"/>
    <col min="16136" max="16136" width="10.28515625" style="114" bestFit="1" customWidth="1"/>
    <col min="16137" max="16137" width="8.42578125" style="114" bestFit="1" customWidth="1"/>
    <col min="16138" max="16138" width="13.28515625" style="114" bestFit="1" customWidth="1"/>
    <col min="16139" max="16384" width="9.140625" style="114"/>
  </cols>
  <sheetData>
    <row r="1" spans="2:10">
      <c r="B1" s="630" t="s">
        <v>284</v>
      </c>
      <c r="C1" s="630"/>
      <c r="D1" s="630"/>
      <c r="E1" s="630"/>
    </row>
    <row r="2" spans="2:10">
      <c r="B2" s="49"/>
      <c r="C2" s="49"/>
      <c r="D2" s="49"/>
      <c r="E2" s="49"/>
      <c r="F2" s="49"/>
      <c r="G2" s="49"/>
      <c r="H2" s="49"/>
      <c r="I2" s="49"/>
      <c r="J2" s="49" t="s">
        <v>2</v>
      </c>
    </row>
    <row r="3" spans="2:10">
      <c r="B3" s="176" t="s">
        <v>285</v>
      </c>
      <c r="C3" s="177" t="s">
        <v>4</v>
      </c>
      <c r="D3" s="178" t="s">
        <v>5</v>
      </c>
      <c r="E3" s="179" t="s">
        <v>6</v>
      </c>
      <c r="F3" s="178" t="s">
        <v>57</v>
      </c>
      <c r="G3" s="179" t="s">
        <v>272</v>
      </c>
      <c r="H3" s="179" t="s">
        <v>286</v>
      </c>
      <c r="I3" s="178" t="s">
        <v>97</v>
      </c>
      <c r="J3" s="180" t="s">
        <v>273</v>
      </c>
    </row>
    <row r="4" spans="2:10">
      <c r="B4" s="181" t="s">
        <v>287</v>
      </c>
      <c r="C4" s="182">
        <f>ตาราง3.1!C3+ตาราง3.1!C4+ตาราง3.1!C5+ตาราง3.1!C6+ตาราง3.1!C7+ตาราง3.1!C8+ตาราง3.1!C9+ตาราง3.1!C10+ตาราง3.1!C11+ตาราง3.1!C12+ตาราง3.1!C14+ตาราง3.1!C16+ตาราง3.1!C18+ตาราง3.1!C19+ตาราง3.1!C20+ตาราง3.1!C21+ตาราง3.1!C22+ตาราง3.1!C23+ตาราง3.1!C24+ตาราง3.1!C25+ตาราง3.1!C26+ตาราง3.1!C27</f>
        <v>165994042.49076706</v>
      </c>
      <c r="D4" s="182">
        <f>ตาราง3.1!D3+ตาราง3.1!D4+ตาราง3.1!D5+ตาราง3.1!D6+ตาราง3.1!D7+ตาราง3.1!D8+ตาราง3.1!D9+ตาราง3.1!D10+ตาราง3.1!D11+ตาราง3.1!D12+ตาราง3.1!D14+ตาราง3.1!D16+ตาราง3.1!D18+ตาราง3.1!D19+ตาราง3.1!D20+ตาราง3.1!D21+ตาราง3.1!D22+ตาราง3.1!D23+ตาราง3.1!D24+ตาราง3.1!D25+ตาราง3.1!D26+ตาราง3.1!D27</f>
        <v>1036999897.8511219</v>
      </c>
      <c r="E4" s="182">
        <f>ตาราง3.1!E3+ตาราง3.1!E4+ตาราง3.1!E5+ตาราง3.1!E6+ตาราง3.1!E7+ตาราง3.1!E8+ตาราง3.1!E9+ตาราง3.1!E10+ตาราง3.1!E11+ตาราง3.1!E12+ตาราง3.1!E14+ตาราง3.1!E16+ตาราง3.1!E18+ตาราง3.1!E19+ตาราง3.1!E20+ตาราง3.1!E21+ตาราง3.1!E22+ตาราง3.1!E23+ตาราง3.1!E24+ตาราง3.1!E25+ตาราง3.1!E26+ตาราง3.1!E27</f>
        <v>42849436.511423483</v>
      </c>
      <c r="F4" s="182">
        <f>ตาราง3.1!F3+ตาราง3.1!F4+ตาราง3.1!F5+ตาราง3.1!F6+ตาราง3.1!F7+ตาราง3.1!F8+ตาราง3.1!F9+ตาราง3.1!F10+ตาราง3.1!F11+ตาราง3.1!F12+ตาราง3.1!F14+ตาราง3.1!F16+ตาราง3.1!F18+ตาราง3.1!F19+ตาราง3.1!F20+ตาราง3.1!F21+ตาราง3.1!F22+ตาราง3.1!F23+ตาราง3.1!F24+ตาราง3.1!F25+ตาราง3.1!F26+ตาราง3.1!F27</f>
        <v>128113079.89353175</v>
      </c>
      <c r="G4" s="182">
        <f>SUM(C4:F4)</f>
        <v>1373956456.7468443</v>
      </c>
      <c r="H4" s="145">
        <f>ตาราง1.1!D5+ตาราง1.1!D13+ตาราง1.1!D18+ตาราง1.1!D31</f>
        <v>108206</v>
      </c>
      <c r="I4" s="183" t="s">
        <v>100</v>
      </c>
      <c r="J4" s="184">
        <f>+G4/H4</f>
        <v>12697.599548517128</v>
      </c>
    </row>
    <row r="5" spans="2:10">
      <c r="B5" s="185" t="s">
        <v>288</v>
      </c>
      <c r="C5" s="182"/>
      <c r="D5" s="182"/>
      <c r="E5" s="182"/>
      <c r="F5" s="182"/>
      <c r="G5" s="182"/>
      <c r="H5" s="145"/>
      <c r="I5" s="183"/>
      <c r="J5" s="184"/>
    </row>
    <row r="6" spans="2:10">
      <c r="B6" s="186" t="s">
        <v>289</v>
      </c>
      <c r="C6" s="121">
        <f>ตาราง3.1!C13</f>
        <v>14730000.401086358</v>
      </c>
      <c r="D6" s="121">
        <f>ตาราง3.1!D13</f>
        <v>3036423.9208058454</v>
      </c>
      <c r="E6" s="121">
        <f>ตาราง3.1!E13</f>
        <v>456797.87955131009</v>
      </c>
      <c r="F6" s="121">
        <f>ตาราง3.1!F13</f>
        <v>39816398.587529756</v>
      </c>
      <c r="G6" s="121">
        <f>SUM(C6:F6)</f>
        <v>58039620.788973272</v>
      </c>
      <c r="H6" s="187">
        <f>ตาราง1.1!D89</f>
        <v>56</v>
      </c>
      <c r="I6" s="188" t="s">
        <v>205</v>
      </c>
      <c r="J6" s="184">
        <f>+G6/H6</f>
        <v>1036421.7998030941</v>
      </c>
    </row>
    <row r="7" spans="2:10">
      <c r="B7" s="84" t="s">
        <v>290</v>
      </c>
      <c r="C7" s="189">
        <f>ตาราง3.1!C15</f>
        <v>130997311.27814668</v>
      </c>
      <c r="D7" s="189">
        <f>ตาราง3.1!D15</f>
        <v>42899981.678071812</v>
      </c>
      <c r="E7" s="189">
        <f>ตาราง3.1!E15</f>
        <v>2093276.0590252054</v>
      </c>
      <c r="F7" s="189">
        <f>ตาราง3.1!F15</f>
        <v>128929.03893849434</v>
      </c>
      <c r="G7" s="121">
        <f>SUM(C7:F7)</f>
        <v>176119498.05418217</v>
      </c>
      <c r="H7" s="190">
        <f>ตาราง1.1!D94</f>
        <v>383</v>
      </c>
      <c r="I7" s="183" t="s">
        <v>100</v>
      </c>
      <c r="J7" s="184">
        <f>+G7/H7</f>
        <v>459842.03147306049</v>
      </c>
    </row>
    <row r="8" spans="2:10" ht="24" thickBot="1">
      <c r="B8" s="191" t="s">
        <v>7</v>
      </c>
      <c r="C8" s="192">
        <f>SUM(C4:C7)</f>
        <v>311721354.17000008</v>
      </c>
      <c r="D8" s="192">
        <f>SUM(D4:D7)</f>
        <v>1082936303.4499996</v>
      </c>
      <c r="E8" s="192">
        <f>SUM(E4:E7)</f>
        <v>45399510.449999996</v>
      </c>
      <c r="F8" s="192">
        <f>SUM(F4:F7)</f>
        <v>168058407.52000001</v>
      </c>
      <c r="G8" s="192">
        <f>SUM(G4:G7)</f>
        <v>1608115575.5899997</v>
      </c>
      <c r="H8" s="192"/>
      <c r="I8" s="193"/>
      <c r="J8" s="193"/>
    </row>
    <row r="9" spans="2:10" ht="24" thickTop="1"/>
    <row r="10" spans="2:10">
      <c r="C10" s="194"/>
    </row>
    <row r="11" spans="2:10">
      <c r="B11" s="195" t="s">
        <v>291</v>
      </c>
    </row>
  </sheetData>
  <mergeCells count="1">
    <mergeCell ref="B1:E1"/>
  </mergeCells>
  <pageMargins left="0.70866141732283461" right="0.70866141732283461" top="1.1417322834645669" bottom="0.74803149606299213" header="0.31496062992125984" footer="0.31496062992125984"/>
  <pageSetup paperSize="9" scale="8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1792-E231-4DD4-B177-12DC04BFCA6C}">
  <sheetPr>
    <pageSetUpPr fitToPage="1"/>
  </sheetPr>
  <dimension ref="A1:I21"/>
  <sheetViews>
    <sheetView topLeftCell="A13" workbookViewId="0">
      <selection sqref="A1:I18"/>
    </sheetView>
  </sheetViews>
  <sheetFormatPr defaultRowHeight="21"/>
  <cols>
    <col min="1" max="1" width="55.85546875" style="49" bestFit="1" customWidth="1"/>
    <col min="2" max="2" width="16.42578125" style="49" bestFit="1" customWidth="1"/>
    <col min="3" max="3" width="17.28515625" style="49" bestFit="1" customWidth="1"/>
    <col min="4" max="4" width="15" style="49" bestFit="1" customWidth="1"/>
    <col min="5" max="5" width="14.5703125" style="49" bestFit="1" customWidth="1"/>
    <col min="6" max="6" width="16.28515625" style="49" bestFit="1" customWidth="1"/>
    <col min="7" max="7" width="12.140625" style="49" bestFit="1" customWidth="1"/>
    <col min="8" max="8" width="8.42578125" style="49" bestFit="1" customWidth="1"/>
    <col min="9" max="9" width="13.28515625" style="49" bestFit="1" customWidth="1"/>
    <col min="10" max="256" width="9.140625" style="49"/>
    <col min="257" max="257" width="55.85546875" style="49" bestFit="1" customWidth="1"/>
    <col min="258" max="258" width="16.42578125" style="49" bestFit="1" customWidth="1"/>
    <col min="259" max="259" width="17.28515625" style="49" bestFit="1" customWidth="1"/>
    <col min="260" max="260" width="15" style="49" bestFit="1" customWidth="1"/>
    <col min="261" max="261" width="14.5703125" style="49" bestFit="1" customWidth="1"/>
    <col min="262" max="262" width="16.28515625" style="49" bestFit="1" customWidth="1"/>
    <col min="263" max="263" width="12.140625" style="49" bestFit="1" customWidth="1"/>
    <col min="264" max="264" width="8.42578125" style="49" bestFit="1" customWidth="1"/>
    <col min="265" max="265" width="13.28515625" style="49" bestFit="1" customWidth="1"/>
    <col min="266" max="512" width="9.140625" style="49"/>
    <col min="513" max="513" width="55.85546875" style="49" bestFit="1" customWidth="1"/>
    <col min="514" max="514" width="16.42578125" style="49" bestFit="1" customWidth="1"/>
    <col min="515" max="515" width="17.28515625" style="49" bestFit="1" customWidth="1"/>
    <col min="516" max="516" width="15" style="49" bestFit="1" customWidth="1"/>
    <col min="517" max="517" width="14.5703125" style="49" bestFit="1" customWidth="1"/>
    <col min="518" max="518" width="16.28515625" style="49" bestFit="1" customWidth="1"/>
    <col min="519" max="519" width="12.140625" style="49" bestFit="1" customWidth="1"/>
    <col min="520" max="520" width="8.42578125" style="49" bestFit="1" customWidth="1"/>
    <col min="521" max="521" width="13.28515625" style="49" bestFit="1" customWidth="1"/>
    <col min="522" max="768" width="9.140625" style="49"/>
    <col min="769" max="769" width="55.85546875" style="49" bestFit="1" customWidth="1"/>
    <col min="770" max="770" width="16.42578125" style="49" bestFit="1" customWidth="1"/>
    <col min="771" max="771" width="17.28515625" style="49" bestFit="1" customWidth="1"/>
    <col min="772" max="772" width="15" style="49" bestFit="1" customWidth="1"/>
    <col min="773" max="773" width="14.5703125" style="49" bestFit="1" customWidth="1"/>
    <col min="774" max="774" width="16.28515625" style="49" bestFit="1" customWidth="1"/>
    <col min="775" max="775" width="12.140625" style="49" bestFit="1" customWidth="1"/>
    <col min="776" max="776" width="8.42578125" style="49" bestFit="1" customWidth="1"/>
    <col min="777" max="777" width="13.28515625" style="49" bestFit="1" customWidth="1"/>
    <col min="778" max="1024" width="9.140625" style="49"/>
    <col min="1025" max="1025" width="55.85546875" style="49" bestFit="1" customWidth="1"/>
    <col min="1026" max="1026" width="16.42578125" style="49" bestFit="1" customWidth="1"/>
    <col min="1027" max="1027" width="17.28515625" style="49" bestFit="1" customWidth="1"/>
    <col min="1028" max="1028" width="15" style="49" bestFit="1" customWidth="1"/>
    <col min="1029" max="1029" width="14.5703125" style="49" bestFit="1" customWidth="1"/>
    <col min="1030" max="1030" width="16.28515625" style="49" bestFit="1" customWidth="1"/>
    <col min="1031" max="1031" width="12.140625" style="49" bestFit="1" customWidth="1"/>
    <col min="1032" max="1032" width="8.42578125" style="49" bestFit="1" customWidth="1"/>
    <col min="1033" max="1033" width="13.28515625" style="49" bestFit="1" customWidth="1"/>
    <col min="1034" max="1280" width="9.140625" style="49"/>
    <col min="1281" max="1281" width="55.85546875" style="49" bestFit="1" customWidth="1"/>
    <col min="1282" max="1282" width="16.42578125" style="49" bestFit="1" customWidth="1"/>
    <col min="1283" max="1283" width="17.28515625" style="49" bestFit="1" customWidth="1"/>
    <col min="1284" max="1284" width="15" style="49" bestFit="1" customWidth="1"/>
    <col min="1285" max="1285" width="14.5703125" style="49" bestFit="1" customWidth="1"/>
    <col min="1286" max="1286" width="16.28515625" style="49" bestFit="1" customWidth="1"/>
    <col min="1287" max="1287" width="12.140625" style="49" bestFit="1" customWidth="1"/>
    <col min="1288" max="1288" width="8.42578125" style="49" bestFit="1" customWidth="1"/>
    <col min="1289" max="1289" width="13.28515625" style="49" bestFit="1" customWidth="1"/>
    <col min="1290" max="1536" width="9.140625" style="49"/>
    <col min="1537" max="1537" width="55.85546875" style="49" bestFit="1" customWidth="1"/>
    <col min="1538" max="1538" width="16.42578125" style="49" bestFit="1" customWidth="1"/>
    <col min="1539" max="1539" width="17.28515625" style="49" bestFit="1" customWidth="1"/>
    <col min="1540" max="1540" width="15" style="49" bestFit="1" customWidth="1"/>
    <col min="1541" max="1541" width="14.5703125" style="49" bestFit="1" customWidth="1"/>
    <col min="1542" max="1542" width="16.28515625" style="49" bestFit="1" customWidth="1"/>
    <col min="1543" max="1543" width="12.140625" style="49" bestFit="1" customWidth="1"/>
    <col min="1544" max="1544" width="8.42578125" style="49" bestFit="1" customWidth="1"/>
    <col min="1545" max="1545" width="13.28515625" style="49" bestFit="1" customWidth="1"/>
    <col min="1546" max="1792" width="9.140625" style="49"/>
    <col min="1793" max="1793" width="55.85546875" style="49" bestFit="1" customWidth="1"/>
    <col min="1794" max="1794" width="16.42578125" style="49" bestFit="1" customWidth="1"/>
    <col min="1795" max="1795" width="17.28515625" style="49" bestFit="1" customWidth="1"/>
    <col min="1796" max="1796" width="15" style="49" bestFit="1" customWidth="1"/>
    <col min="1797" max="1797" width="14.5703125" style="49" bestFit="1" customWidth="1"/>
    <col min="1798" max="1798" width="16.28515625" style="49" bestFit="1" customWidth="1"/>
    <col min="1799" max="1799" width="12.140625" style="49" bestFit="1" customWidth="1"/>
    <col min="1800" max="1800" width="8.42578125" style="49" bestFit="1" customWidth="1"/>
    <col min="1801" max="1801" width="13.28515625" style="49" bestFit="1" customWidth="1"/>
    <col min="1802" max="2048" width="9.140625" style="49"/>
    <col min="2049" max="2049" width="55.85546875" style="49" bestFit="1" customWidth="1"/>
    <col min="2050" max="2050" width="16.42578125" style="49" bestFit="1" customWidth="1"/>
    <col min="2051" max="2051" width="17.28515625" style="49" bestFit="1" customWidth="1"/>
    <col min="2052" max="2052" width="15" style="49" bestFit="1" customWidth="1"/>
    <col min="2053" max="2053" width="14.5703125" style="49" bestFit="1" customWidth="1"/>
    <col min="2054" max="2054" width="16.28515625" style="49" bestFit="1" customWidth="1"/>
    <col min="2055" max="2055" width="12.140625" style="49" bestFit="1" customWidth="1"/>
    <col min="2056" max="2056" width="8.42578125" style="49" bestFit="1" customWidth="1"/>
    <col min="2057" max="2057" width="13.28515625" style="49" bestFit="1" customWidth="1"/>
    <col min="2058" max="2304" width="9.140625" style="49"/>
    <col min="2305" max="2305" width="55.85546875" style="49" bestFit="1" customWidth="1"/>
    <col min="2306" max="2306" width="16.42578125" style="49" bestFit="1" customWidth="1"/>
    <col min="2307" max="2307" width="17.28515625" style="49" bestFit="1" customWidth="1"/>
    <col min="2308" max="2308" width="15" style="49" bestFit="1" customWidth="1"/>
    <col min="2309" max="2309" width="14.5703125" style="49" bestFit="1" customWidth="1"/>
    <col min="2310" max="2310" width="16.28515625" style="49" bestFit="1" customWidth="1"/>
    <col min="2311" max="2311" width="12.140625" style="49" bestFit="1" customWidth="1"/>
    <col min="2312" max="2312" width="8.42578125" style="49" bestFit="1" customWidth="1"/>
    <col min="2313" max="2313" width="13.28515625" style="49" bestFit="1" customWidth="1"/>
    <col min="2314" max="2560" width="9.140625" style="49"/>
    <col min="2561" max="2561" width="55.85546875" style="49" bestFit="1" customWidth="1"/>
    <col min="2562" max="2562" width="16.42578125" style="49" bestFit="1" customWidth="1"/>
    <col min="2563" max="2563" width="17.28515625" style="49" bestFit="1" customWidth="1"/>
    <col min="2564" max="2564" width="15" style="49" bestFit="1" customWidth="1"/>
    <col min="2565" max="2565" width="14.5703125" style="49" bestFit="1" customWidth="1"/>
    <col min="2566" max="2566" width="16.28515625" style="49" bestFit="1" customWidth="1"/>
    <col min="2567" max="2567" width="12.140625" style="49" bestFit="1" customWidth="1"/>
    <col min="2568" max="2568" width="8.42578125" style="49" bestFit="1" customWidth="1"/>
    <col min="2569" max="2569" width="13.28515625" style="49" bestFit="1" customWidth="1"/>
    <col min="2570" max="2816" width="9.140625" style="49"/>
    <col min="2817" max="2817" width="55.85546875" style="49" bestFit="1" customWidth="1"/>
    <col min="2818" max="2818" width="16.42578125" style="49" bestFit="1" customWidth="1"/>
    <col min="2819" max="2819" width="17.28515625" style="49" bestFit="1" customWidth="1"/>
    <col min="2820" max="2820" width="15" style="49" bestFit="1" customWidth="1"/>
    <col min="2821" max="2821" width="14.5703125" style="49" bestFit="1" customWidth="1"/>
    <col min="2822" max="2822" width="16.28515625" style="49" bestFit="1" customWidth="1"/>
    <col min="2823" max="2823" width="12.140625" style="49" bestFit="1" customWidth="1"/>
    <col min="2824" max="2824" width="8.42578125" style="49" bestFit="1" customWidth="1"/>
    <col min="2825" max="2825" width="13.28515625" style="49" bestFit="1" customWidth="1"/>
    <col min="2826" max="3072" width="9.140625" style="49"/>
    <col min="3073" max="3073" width="55.85546875" style="49" bestFit="1" customWidth="1"/>
    <col min="3074" max="3074" width="16.42578125" style="49" bestFit="1" customWidth="1"/>
    <col min="3075" max="3075" width="17.28515625" style="49" bestFit="1" customWidth="1"/>
    <col min="3076" max="3076" width="15" style="49" bestFit="1" customWidth="1"/>
    <col min="3077" max="3077" width="14.5703125" style="49" bestFit="1" customWidth="1"/>
    <col min="3078" max="3078" width="16.28515625" style="49" bestFit="1" customWidth="1"/>
    <col min="3079" max="3079" width="12.140625" style="49" bestFit="1" customWidth="1"/>
    <col min="3080" max="3080" width="8.42578125" style="49" bestFit="1" customWidth="1"/>
    <col min="3081" max="3081" width="13.28515625" style="49" bestFit="1" customWidth="1"/>
    <col min="3082" max="3328" width="9.140625" style="49"/>
    <col min="3329" max="3329" width="55.85546875" style="49" bestFit="1" customWidth="1"/>
    <col min="3330" max="3330" width="16.42578125" style="49" bestFit="1" customWidth="1"/>
    <col min="3331" max="3331" width="17.28515625" style="49" bestFit="1" customWidth="1"/>
    <col min="3332" max="3332" width="15" style="49" bestFit="1" customWidth="1"/>
    <col min="3333" max="3333" width="14.5703125" style="49" bestFit="1" customWidth="1"/>
    <col min="3334" max="3334" width="16.28515625" style="49" bestFit="1" customWidth="1"/>
    <col min="3335" max="3335" width="12.140625" style="49" bestFit="1" customWidth="1"/>
    <col min="3336" max="3336" width="8.42578125" style="49" bestFit="1" customWidth="1"/>
    <col min="3337" max="3337" width="13.28515625" style="49" bestFit="1" customWidth="1"/>
    <col min="3338" max="3584" width="9.140625" style="49"/>
    <col min="3585" max="3585" width="55.85546875" style="49" bestFit="1" customWidth="1"/>
    <col min="3586" max="3586" width="16.42578125" style="49" bestFit="1" customWidth="1"/>
    <col min="3587" max="3587" width="17.28515625" style="49" bestFit="1" customWidth="1"/>
    <col min="3588" max="3588" width="15" style="49" bestFit="1" customWidth="1"/>
    <col min="3589" max="3589" width="14.5703125" style="49" bestFit="1" customWidth="1"/>
    <col min="3590" max="3590" width="16.28515625" style="49" bestFit="1" customWidth="1"/>
    <col min="3591" max="3591" width="12.140625" style="49" bestFit="1" customWidth="1"/>
    <col min="3592" max="3592" width="8.42578125" style="49" bestFit="1" customWidth="1"/>
    <col min="3593" max="3593" width="13.28515625" style="49" bestFit="1" customWidth="1"/>
    <col min="3594" max="3840" width="9.140625" style="49"/>
    <col min="3841" max="3841" width="55.85546875" style="49" bestFit="1" customWidth="1"/>
    <col min="3842" max="3842" width="16.42578125" style="49" bestFit="1" customWidth="1"/>
    <col min="3843" max="3843" width="17.28515625" style="49" bestFit="1" customWidth="1"/>
    <col min="3844" max="3844" width="15" style="49" bestFit="1" customWidth="1"/>
    <col min="3845" max="3845" width="14.5703125" style="49" bestFit="1" customWidth="1"/>
    <col min="3846" max="3846" width="16.28515625" style="49" bestFit="1" customWidth="1"/>
    <col min="3847" max="3847" width="12.140625" style="49" bestFit="1" customWidth="1"/>
    <col min="3848" max="3848" width="8.42578125" style="49" bestFit="1" customWidth="1"/>
    <col min="3849" max="3849" width="13.28515625" style="49" bestFit="1" customWidth="1"/>
    <col min="3850" max="4096" width="9.140625" style="49"/>
    <col min="4097" max="4097" width="55.85546875" style="49" bestFit="1" customWidth="1"/>
    <col min="4098" max="4098" width="16.42578125" style="49" bestFit="1" customWidth="1"/>
    <col min="4099" max="4099" width="17.28515625" style="49" bestFit="1" customWidth="1"/>
    <col min="4100" max="4100" width="15" style="49" bestFit="1" customWidth="1"/>
    <col min="4101" max="4101" width="14.5703125" style="49" bestFit="1" customWidth="1"/>
    <col min="4102" max="4102" width="16.28515625" style="49" bestFit="1" customWidth="1"/>
    <col min="4103" max="4103" width="12.140625" style="49" bestFit="1" customWidth="1"/>
    <col min="4104" max="4104" width="8.42578125" style="49" bestFit="1" customWidth="1"/>
    <col min="4105" max="4105" width="13.28515625" style="49" bestFit="1" customWidth="1"/>
    <col min="4106" max="4352" width="9.140625" style="49"/>
    <col min="4353" max="4353" width="55.85546875" style="49" bestFit="1" customWidth="1"/>
    <col min="4354" max="4354" width="16.42578125" style="49" bestFit="1" customWidth="1"/>
    <col min="4355" max="4355" width="17.28515625" style="49" bestFit="1" customWidth="1"/>
    <col min="4356" max="4356" width="15" style="49" bestFit="1" customWidth="1"/>
    <col min="4357" max="4357" width="14.5703125" style="49" bestFit="1" customWidth="1"/>
    <col min="4358" max="4358" width="16.28515625" style="49" bestFit="1" customWidth="1"/>
    <col min="4359" max="4359" width="12.140625" style="49" bestFit="1" customWidth="1"/>
    <col min="4360" max="4360" width="8.42578125" style="49" bestFit="1" customWidth="1"/>
    <col min="4361" max="4361" width="13.28515625" style="49" bestFit="1" customWidth="1"/>
    <col min="4362" max="4608" width="9.140625" style="49"/>
    <col min="4609" max="4609" width="55.85546875" style="49" bestFit="1" customWidth="1"/>
    <col min="4610" max="4610" width="16.42578125" style="49" bestFit="1" customWidth="1"/>
    <col min="4611" max="4611" width="17.28515625" style="49" bestFit="1" customWidth="1"/>
    <col min="4612" max="4612" width="15" style="49" bestFit="1" customWidth="1"/>
    <col min="4613" max="4613" width="14.5703125" style="49" bestFit="1" customWidth="1"/>
    <col min="4614" max="4614" width="16.28515625" style="49" bestFit="1" customWidth="1"/>
    <col min="4615" max="4615" width="12.140625" style="49" bestFit="1" customWidth="1"/>
    <col min="4616" max="4616" width="8.42578125" style="49" bestFit="1" customWidth="1"/>
    <col min="4617" max="4617" width="13.28515625" style="49" bestFit="1" customWidth="1"/>
    <col min="4618" max="4864" width="9.140625" style="49"/>
    <col min="4865" max="4865" width="55.85546875" style="49" bestFit="1" customWidth="1"/>
    <col min="4866" max="4866" width="16.42578125" style="49" bestFit="1" customWidth="1"/>
    <col min="4867" max="4867" width="17.28515625" style="49" bestFit="1" customWidth="1"/>
    <col min="4868" max="4868" width="15" style="49" bestFit="1" customWidth="1"/>
    <col min="4869" max="4869" width="14.5703125" style="49" bestFit="1" customWidth="1"/>
    <col min="4870" max="4870" width="16.28515625" style="49" bestFit="1" customWidth="1"/>
    <col min="4871" max="4871" width="12.140625" style="49" bestFit="1" customWidth="1"/>
    <col min="4872" max="4872" width="8.42578125" style="49" bestFit="1" customWidth="1"/>
    <col min="4873" max="4873" width="13.28515625" style="49" bestFit="1" customWidth="1"/>
    <col min="4874" max="5120" width="9.140625" style="49"/>
    <col min="5121" max="5121" width="55.85546875" style="49" bestFit="1" customWidth="1"/>
    <col min="5122" max="5122" width="16.42578125" style="49" bestFit="1" customWidth="1"/>
    <col min="5123" max="5123" width="17.28515625" style="49" bestFit="1" customWidth="1"/>
    <col min="5124" max="5124" width="15" style="49" bestFit="1" customWidth="1"/>
    <col min="5125" max="5125" width="14.5703125" style="49" bestFit="1" customWidth="1"/>
    <col min="5126" max="5126" width="16.28515625" style="49" bestFit="1" customWidth="1"/>
    <col min="5127" max="5127" width="12.140625" style="49" bestFit="1" customWidth="1"/>
    <col min="5128" max="5128" width="8.42578125" style="49" bestFit="1" customWidth="1"/>
    <col min="5129" max="5129" width="13.28515625" style="49" bestFit="1" customWidth="1"/>
    <col min="5130" max="5376" width="9.140625" style="49"/>
    <col min="5377" max="5377" width="55.85546875" style="49" bestFit="1" customWidth="1"/>
    <col min="5378" max="5378" width="16.42578125" style="49" bestFit="1" customWidth="1"/>
    <col min="5379" max="5379" width="17.28515625" style="49" bestFit="1" customWidth="1"/>
    <col min="5380" max="5380" width="15" style="49" bestFit="1" customWidth="1"/>
    <col min="5381" max="5381" width="14.5703125" style="49" bestFit="1" customWidth="1"/>
    <col min="5382" max="5382" width="16.28515625" style="49" bestFit="1" customWidth="1"/>
    <col min="5383" max="5383" width="12.140625" style="49" bestFit="1" customWidth="1"/>
    <col min="5384" max="5384" width="8.42578125" style="49" bestFit="1" customWidth="1"/>
    <col min="5385" max="5385" width="13.28515625" style="49" bestFit="1" customWidth="1"/>
    <col min="5386" max="5632" width="9.140625" style="49"/>
    <col min="5633" max="5633" width="55.85546875" style="49" bestFit="1" customWidth="1"/>
    <col min="5634" max="5634" width="16.42578125" style="49" bestFit="1" customWidth="1"/>
    <col min="5635" max="5635" width="17.28515625" style="49" bestFit="1" customWidth="1"/>
    <col min="5636" max="5636" width="15" style="49" bestFit="1" customWidth="1"/>
    <col min="5637" max="5637" width="14.5703125" style="49" bestFit="1" customWidth="1"/>
    <col min="5638" max="5638" width="16.28515625" style="49" bestFit="1" customWidth="1"/>
    <col min="5639" max="5639" width="12.140625" style="49" bestFit="1" customWidth="1"/>
    <col min="5640" max="5640" width="8.42578125" style="49" bestFit="1" customWidth="1"/>
    <col min="5641" max="5641" width="13.28515625" style="49" bestFit="1" customWidth="1"/>
    <col min="5642" max="5888" width="9.140625" style="49"/>
    <col min="5889" max="5889" width="55.85546875" style="49" bestFit="1" customWidth="1"/>
    <col min="5890" max="5890" width="16.42578125" style="49" bestFit="1" customWidth="1"/>
    <col min="5891" max="5891" width="17.28515625" style="49" bestFit="1" customWidth="1"/>
    <col min="5892" max="5892" width="15" style="49" bestFit="1" customWidth="1"/>
    <col min="5893" max="5893" width="14.5703125" style="49" bestFit="1" customWidth="1"/>
    <col min="5894" max="5894" width="16.28515625" style="49" bestFit="1" customWidth="1"/>
    <col min="5895" max="5895" width="12.140625" style="49" bestFit="1" customWidth="1"/>
    <col min="5896" max="5896" width="8.42578125" style="49" bestFit="1" customWidth="1"/>
    <col min="5897" max="5897" width="13.28515625" style="49" bestFit="1" customWidth="1"/>
    <col min="5898" max="6144" width="9.140625" style="49"/>
    <col min="6145" max="6145" width="55.85546875" style="49" bestFit="1" customWidth="1"/>
    <col min="6146" max="6146" width="16.42578125" style="49" bestFit="1" customWidth="1"/>
    <col min="6147" max="6147" width="17.28515625" style="49" bestFit="1" customWidth="1"/>
    <col min="6148" max="6148" width="15" style="49" bestFit="1" customWidth="1"/>
    <col min="6149" max="6149" width="14.5703125" style="49" bestFit="1" customWidth="1"/>
    <col min="6150" max="6150" width="16.28515625" style="49" bestFit="1" customWidth="1"/>
    <col min="6151" max="6151" width="12.140625" style="49" bestFit="1" customWidth="1"/>
    <col min="6152" max="6152" width="8.42578125" style="49" bestFit="1" customWidth="1"/>
    <col min="6153" max="6153" width="13.28515625" style="49" bestFit="1" customWidth="1"/>
    <col min="6154" max="6400" width="9.140625" style="49"/>
    <col min="6401" max="6401" width="55.85546875" style="49" bestFit="1" customWidth="1"/>
    <col min="6402" max="6402" width="16.42578125" style="49" bestFit="1" customWidth="1"/>
    <col min="6403" max="6403" width="17.28515625" style="49" bestFit="1" customWidth="1"/>
    <col min="6404" max="6404" width="15" style="49" bestFit="1" customWidth="1"/>
    <col min="6405" max="6405" width="14.5703125" style="49" bestFit="1" customWidth="1"/>
    <col min="6406" max="6406" width="16.28515625" style="49" bestFit="1" customWidth="1"/>
    <col min="6407" max="6407" width="12.140625" style="49" bestFit="1" customWidth="1"/>
    <col min="6408" max="6408" width="8.42578125" style="49" bestFit="1" customWidth="1"/>
    <col min="6409" max="6409" width="13.28515625" style="49" bestFit="1" customWidth="1"/>
    <col min="6410" max="6656" width="9.140625" style="49"/>
    <col min="6657" max="6657" width="55.85546875" style="49" bestFit="1" customWidth="1"/>
    <col min="6658" max="6658" width="16.42578125" style="49" bestFit="1" customWidth="1"/>
    <col min="6659" max="6659" width="17.28515625" style="49" bestFit="1" customWidth="1"/>
    <col min="6660" max="6660" width="15" style="49" bestFit="1" customWidth="1"/>
    <col min="6661" max="6661" width="14.5703125" style="49" bestFit="1" customWidth="1"/>
    <col min="6662" max="6662" width="16.28515625" style="49" bestFit="1" customWidth="1"/>
    <col min="6663" max="6663" width="12.140625" style="49" bestFit="1" customWidth="1"/>
    <col min="6664" max="6664" width="8.42578125" style="49" bestFit="1" customWidth="1"/>
    <col min="6665" max="6665" width="13.28515625" style="49" bestFit="1" customWidth="1"/>
    <col min="6666" max="6912" width="9.140625" style="49"/>
    <col min="6913" max="6913" width="55.85546875" style="49" bestFit="1" customWidth="1"/>
    <col min="6914" max="6914" width="16.42578125" style="49" bestFit="1" customWidth="1"/>
    <col min="6915" max="6915" width="17.28515625" style="49" bestFit="1" customWidth="1"/>
    <col min="6916" max="6916" width="15" style="49" bestFit="1" customWidth="1"/>
    <col min="6917" max="6917" width="14.5703125" style="49" bestFit="1" customWidth="1"/>
    <col min="6918" max="6918" width="16.28515625" style="49" bestFit="1" customWidth="1"/>
    <col min="6919" max="6919" width="12.140625" style="49" bestFit="1" customWidth="1"/>
    <col min="6920" max="6920" width="8.42578125" style="49" bestFit="1" customWidth="1"/>
    <col min="6921" max="6921" width="13.28515625" style="49" bestFit="1" customWidth="1"/>
    <col min="6922" max="7168" width="9.140625" style="49"/>
    <col min="7169" max="7169" width="55.85546875" style="49" bestFit="1" customWidth="1"/>
    <col min="7170" max="7170" width="16.42578125" style="49" bestFit="1" customWidth="1"/>
    <col min="7171" max="7171" width="17.28515625" style="49" bestFit="1" customWidth="1"/>
    <col min="7172" max="7172" width="15" style="49" bestFit="1" customWidth="1"/>
    <col min="7173" max="7173" width="14.5703125" style="49" bestFit="1" customWidth="1"/>
    <col min="7174" max="7174" width="16.28515625" style="49" bestFit="1" customWidth="1"/>
    <col min="7175" max="7175" width="12.140625" style="49" bestFit="1" customWidth="1"/>
    <col min="7176" max="7176" width="8.42578125" style="49" bestFit="1" customWidth="1"/>
    <col min="7177" max="7177" width="13.28515625" style="49" bestFit="1" customWidth="1"/>
    <col min="7178" max="7424" width="9.140625" style="49"/>
    <col min="7425" max="7425" width="55.85546875" style="49" bestFit="1" customWidth="1"/>
    <col min="7426" max="7426" width="16.42578125" style="49" bestFit="1" customWidth="1"/>
    <col min="7427" max="7427" width="17.28515625" style="49" bestFit="1" customWidth="1"/>
    <col min="7428" max="7428" width="15" style="49" bestFit="1" customWidth="1"/>
    <col min="7429" max="7429" width="14.5703125" style="49" bestFit="1" customWidth="1"/>
    <col min="7430" max="7430" width="16.28515625" style="49" bestFit="1" customWidth="1"/>
    <col min="7431" max="7431" width="12.140625" style="49" bestFit="1" customWidth="1"/>
    <col min="7432" max="7432" width="8.42578125" style="49" bestFit="1" customWidth="1"/>
    <col min="7433" max="7433" width="13.28515625" style="49" bestFit="1" customWidth="1"/>
    <col min="7434" max="7680" width="9.140625" style="49"/>
    <col min="7681" max="7681" width="55.85546875" style="49" bestFit="1" customWidth="1"/>
    <col min="7682" max="7682" width="16.42578125" style="49" bestFit="1" customWidth="1"/>
    <col min="7683" max="7683" width="17.28515625" style="49" bestFit="1" customWidth="1"/>
    <col min="7684" max="7684" width="15" style="49" bestFit="1" customWidth="1"/>
    <col min="7685" max="7685" width="14.5703125" style="49" bestFit="1" customWidth="1"/>
    <col min="7686" max="7686" width="16.28515625" style="49" bestFit="1" customWidth="1"/>
    <col min="7687" max="7687" width="12.140625" style="49" bestFit="1" customWidth="1"/>
    <col min="7688" max="7688" width="8.42578125" style="49" bestFit="1" customWidth="1"/>
    <col min="7689" max="7689" width="13.28515625" style="49" bestFit="1" customWidth="1"/>
    <col min="7690" max="7936" width="9.140625" style="49"/>
    <col min="7937" max="7937" width="55.85546875" style="49" bestFit="1" customWidth="1"/>
    <col min="7938" max="7938" width="16.42578125" style="49" bestFit="1" customWidth="1"/>
    <col min="7939" max="7939" width="17.28515625" style="49" bestFit="1" customWidth="1"/>
    <col min="7940" max="7940" width="15" style="49" bestFit="1" customWidth="1"/>
    <col min="7941" max="7941" width="14.5703125" style="49" bestFit="1" customWidth="1"/>
    <col min="7942" max="7942" width="16.28515625" style="49" bestFit="1" customWidth="1"/>
    <col min="7943" max="7943" width="12.140625" style="49" bestFit="1" customWidth="1"/>
    <col min="7944" max="7944" width="8.42578125" style="49" bestFit="1" customWidth="1"/>
    <col min="7945" max="7945" width="13.28515625" style="49" bestFit="1" customWidth="1"/>
    <col min="7946" max="8192" width="9.140625" style="49"/>
    <col min="8193" max="8193" width="55.85546875" style="49" bestFit="1" customWidth="1"/>
    <col min="8194" max="8194" width="16.42578125" style="49" bestFit="1" customWidth="1"/>
    <col min="8195" max="8195" width="17.28515625" style="49" bestFit="1" customWidth="1"/>
    <col min="8196" max="8196" width="15" style="49" bestFit="1" customWidth="1"/>
    <col min="8197" max="8197" width="14.5703125" style="49" bestFit="1" customWidth="1"/>
    <col min="8198" max="8198" width="16.28515625" style="49" bestFit="1" customWidth="1"/>
    <col min="8199" max="8199" width="12.140625" style="49" bestFit="1" customWidth="1"/>
    <col min="8200" max="8200" width="8.42578125" style="49" bestFit="1" customWidth="1"/>
    <col min="8201" max="8201" width="13.28515625" style="49" bestFit="1" customWidth="1"/>
    <col min="8202" max="8448" width="9.140625" style="49"/>
    <col min="8449" max="8449" width="55.85546875" style="49" bestFit="1" customWidth="1"/>
    <col min="8450" max="8450" width="16.42578125" style="49" bestFit="1" customWidth="1"/>
    <col min="8451" max="8451" width="17.28515625" style="49" bestFit="1" customWidth="1"/>
    <col min="8452" max="8452" width="15" style="49" bestFit="1" customWidth="1"/>
    <col min="8453" max="8453" width="14.5703125" style="49" bestFit="1" customWidth="1"/>
    <col min="8454" max="8454" width="16.28515625" style="49" bestFit="1" customWidth="1"/>
    <col min="8455" max="8455" width="12.140625" style="49" bestFit="1" customWidth="1"/>
    <col min="8456" max="8456" width="8.42578125" style="49" bestFit="1" customWidth="1"/>
    <col min="8457" max="8457" width="13.28515625" style="49" bestFit="1" customWidth="1"/>
    <col min="8458" max="8704" width="9.140625" style="49"/>
    <col min="8705" max="8705" width="55.85546875" style="49" bestFit="1" customWidth="1"/>
    <col min="8706" max="8706" width="16.42578125" style="49" bestFit="1" customWidth="1"/>
    <col min="8707" max="8707" width="17.28515625" style="49" bestFit="1" customWidth="1"/>
    <col min="8708" max="8708" width="15" style="49" bestFit="1" customWidth="1"/>
    <col min="8709" max="8709" width="14.5703125" style="49" bestFit="1" customWidth="1"/>
    <col min="8710" max="8710" width="16.28515625" style="49" bestFit="1" customWidth="1"/>
    <col min="8711" max="8711" width="12.140625" style="49" bestFit="1" customWidth="1"/>
    <col min="8712" max="8712" width="8.42578125" style="49" bestFit="1" customWidth="1"/>
    <col min="8713" max="8713" width="13.28515625" style="49" bestFit="1" customWidth="1"/>
    <col min="8714" max="8960" width="9.140625" style="49"/>
    <col min="8961" max="8961" width="55.85546875" style="49" bestFit="1" customWidth="1"/>
    <col min="8962" max="8962" width="16.42578125" style="49" bestFit="1" customWidth="1"/>
    <col min="8963" max="8963" width="17.28515625" style="49" bestFit="1" customWidth="1"/>
    <col min="8964" max="8964" width="15" style="49" bestFit="1" customWidth="1"/>
    <col min="8965" max="8965" width="14.5703125" style="49" bestFit="1" customWidth="1"/>
    <col min="8966" max="8966" width="16.28515625" style="49" bestFit="1" customWidth="1"/>
    <col min="8967" max="8967" width="12.140625" style="49" bestFit="1" customWidth="1"/>
    <col min="8968" max="8968" width="8.42578125" style="49" bestFit="1" customWidth="1"/>
    <col min="8969" max="8969" width="13.28515625" style="49" bestFit="1" customWidth="1"/>
    <col min="8970" max="9216" width="9.140625" style="49"/>
    <col min="9217" max="9217" width="55.85546875" style="49" bestFit="1" customWidth="1"/>
    <col min="9218" max="9218" width="16.42578125" style="49" bestFit="1" customWidth="1"/>
    <col min="9219" max="9219" width="17.28515625" style="49" bestFit="1" customWidth="1"/>
    <col min="9220" max="9220" width="15" style="49" bestFit="1" customWidth="1"/>
    <col min="9221" max="9221" width="14.5703125" style="49" bestFit="1" customWidth="1"/>
    <col min="9222" max="9222" width="16.28515625" style="49" bestFit="1" customWidth="1"/>
    <col min="9223" max="9223" width="12.140625" style="49" bestFit="1" customWidth="1"/>
    <col min="9224" max="9224" width="8.42578125" style="49" bestFit="1" customWidth="1"/>
    <col min="9225" max="9225" width="13.28515625" style="49" bestFit="1" customWidth="1"/>
    <col min="9226" max="9472" width="9.140625" style="49"/>
    <col min="9473" max="9473" width="55.85546875" style="49" bestFit="1" customWidth="1"/>
    <col min="9474" max="9474" width="16.42578125" style="49" bestFit="1" customWidth="1"/>
    <col min="9475" max="9475" width="17.28515625" style="49" bestFit="1" customWidth="1"/>
    <col min="9476" max="9476" width="15" style="49" bestFit="1" customWidth="1"/>
    <col min="9477" max="9477" width="14.5703125" style="49" bestFit="1" customWidth="1"/>
    <col min="9478" max="9478" width="16.28515625" style="49" bestFit="1" customWidth="1"/>
    <col min="9479" max="9479" width="12.140625" style="49" bestFit="1" customWidth="1"/>
    <col min="9480" max="9480" width="8.42578125" style="49" bestFit="1" customWidth="1"/>
    <col min="9481" max="9481" width="13.28515625" style="49" bestFit="1" customWidth="1"/>
    <col min="9482" max="9728" width="9.140625" style="49"/>
    <col min="9729" max="9729" width="55.85546875" style="49" bestFit="1" customWidth="1"/>
    <col min="9730" max="9730" width="16.42578125" style="49" bestFit="1" customWidth="1"/>
    <col min="9731" max="9731" width="17.28515625" style="49" bestFit="1" customWidth="1"/>
    <col min="9732" max="9732" width="15" style="49" bestFit="1" customWidth="1"/>
    <col min="9733" max="9733" width="14.5703125" style="49" bestFit="1" customWidth="1"/>
    <col min="9734" max="9734" width="16.28515625" style="49" bestFit="1" customWidth="1"/>
    <col min="9735" max="9735" width="12.140625" style="49" bestFit="1" customWidth="1"/>
    <col min="9736" max="9736" width="8.42578125" style="49" bestFit="1" customWidth="1"/>
    <col min="9737" max="9737" width="13.28515625" style="49" bestFit="1" customWidth="1"/>
    <col min="9738" max="9984" width="9.140625" style="49"/>
    <col min="9985" max="9985" width="55.85546875" style="49" bestFit="1" customWidth="1"/>
    <col min="9986" max="9986" width="16.42578125" style="49" bestFit="1" customWidth="1"/>
    <col min="9987" max="9987" width="17.28515625" style="49" bestFit="1" customWidth="1"/>
    <col min="9988" max="9988" width="15" style="49" bestFit="1" customWidth="1"/>
    <col min="9989" max="9989" width="14.5703125" style="49" bestFit="1" customWidth="1"/>
    <col min="9990" max="9990" width="16.28515625" style="49" bestFit="1" customWidth="1"/>
    <col min="9991" max="9991" width="12.140625" style="49" bestFit="1" customWidth="1"/>
    <col min="9992" max="9992" width="8.42578125" style="49" bestFit="1" customWidth="1"/>
    <col min="9993" max="9993" width="13.28515625" style="49" bestFit="1" customWidth="1"/>
    <col min="9994" max="10240" width="9.140625" style="49"/>
    <col min="10241" max="10241" width="55.85546875" style="49" bestFit="1" customWidth="1"/>
    <col min="10242" max="10242" width="16.42578125" style="49" bestFit="1" customWidth="1"/>
    <col min="10243" max="10243" width="17.28515625" style="49" bestFit="1" customWidth="1"/>
    <col min="10244" max="10244" width="15" style="49" bestFit="1" customWidth="1"/>
    <col min="10245" max="10245" width="14.5703125" style="49" bestFit="1" customWidth="1"/>
    <col min="10246" max="10246" width="16.28515625" style="49" bestFit="1" customWidth="1"/>
    <col min="10247" max="10247" width="12.140625" style="49" bestFit="1" customWidth="1"/>
    <col min="10248" max="10248" width="8.42578125" style="49" bestFit="1" customWidth="1"/>
    <col min="10249" max="10249" width="13.28515625" style="49" bestFit="1" customWidth="1"/>
    <col min="10250" max="10496" width="9.140625" style="49"/>
    <col min="10497" max="10497" width="55.85546875" style="49" bestFit="1" customWidth="1"/>
    <col min="10498" max="10498" width="16.42578125" style="49" bestFit="1" customWidth="1"/>
    <col min="10499" max="10499" width="17.28515625" style="49" bestFit="1" customWidth="1"/>
    <col min="10500" max="10500" width="15" style="49" bestFit="1" customWidth="1"/>
    <col min="10501" max="10501" width="14.5703125" style="49" bestFit="1" customWidth="1"/>
    <col min="10502" max="10502" width="16.28515625" style="49" bestFit="1" customWidth="1"/>
    <col min="10503" max="10503" width="12.140625" style="49" bestFit="1" customWidth="1"/>
    <col min="10504" max="10504" width="8.42578125" style="49" bestFit="1" customWidth="1"/>
    <col min="10505" max="10505" width="13.28515625" style="49" bestFit="1" customWidth="1"/>
    <col min="10506" max="10752" width="9.140625" style="49"/>
    <col min="10753" max="10753" width="55.85546875" style="49" bestFit="1" customWidth="1"/>
    <col min="10754" max="10754" width="16.42578125" style="49" bestFit="1" customWidth="1"/>
    <col min="10755" max="10755" width="17.28515625" style="49" bestFit="1" customWidth="1"/>
    <col min="10756" max="10756" width="15" style="49" bestFit="1" customWidth="1"/>
    <col min="10757" max="10757" width="14.5703125" style="49" bestFit="1" customWidth="1"/>
    <col min="10758" max="10758" width="16.28515625" style="49" bestFit="1" customWidth="1"/>
    <col min="10759" max="10759" width="12.140625" style="49" bestFit="1" customWidth="1"/>
    <col min="10760" max="10760" width="8.42578125" style="49" bestFit="1" customWidth="1"/>
    <col min="10761" max="10761" width="13.28515625" style="49" bestFit="1" customWidth="1"/>
    <col min="10762" max="11008" width="9.140625" style="49"/>
    <col min="11009" max="11009" width="55.85546875" style="49" bestFit="1" customWidth="1"/>
    <col min="11010" max="11010" width="16.42578125" style="49" bestFit="1" customWidth="1"/>
    <col min="11011" max="11011" width="17.28515625" style="49" bestFit="1" customWidth="1"/>
    <col min="11012" max="11012" width="15" style="49" bestFit="1" customWidth="1"/>
    <col min="11013" max="11013" width="14.5703125" style="49" bestFit="1" customWidth="1"/>
    <col min="11014" max="11014" width="16.28515625" style="49" bestFit="1" customWidth="1"/>
    <col min="11015" max="11015" width="12.140625" style="49" bestFit="1" customWidth="1"/>
    <col min="11016" max="11016" width="8.42578125" style="49" bestFit="1" customWidth="1"/>
    <col min="11017" max="11017" width="13.28515625" style="49" bestFit="1" customWidth="1"/>
    <col min="11018" max="11264" width="9.140625" style="49"/>
    <col min="11265" max="11265" width="55.85546875" style="49" bestFit="1" customWidth="1"/>
    <col min="11266" max="11266" width="16.42578125" style="49" bestFit="1" customWidth="1"/>
    <col min="11267" max="11267" width="17.28515625" style="49" bestFit="1" customWidth="1"/>
    <col min="11268" max="11268" width="15" style="49" bestFit="1" customWidth="1"/>
    <col min="11269" max="11269" width="14.5703125" style="49" bestFit="1" customWidth="1"/>
    <col min="11270" max="11270" width="16.28515625" style="49" bestFit="1" customWidth="1"/>
    <col min="11271" max="11271" width="12.140625" style="49" bestFit="1" customWidth="1"/>
    <col min="11272" max="11272" width="8.42578125" style="49" bestFit="1" customWidth="1"/>
    <col min="11273" max="11273" width="13.28515625" style="49" bestFit="1" customWidth="1"/>
    <col min="11274" max="11520" width="9.140625" style="49"/>
    <col min="11521" max="11521" width="55.85546875" style="49" bestFit="1" customWidth="1"/>
    <col min="11522" max="11522" width="16.42578125" style="49" bestFit="1" customWidth="1"/>
    <col min="11523" max="11523" width="17.28515625" style="49" bestFit="1" customWidth="1"/>
    <col min="11524" max="11524" width="15" style="49" bestFit="1" customWidth="1"/>
    <col min="11525" max="11525" width="14.5703125" style="49" bestFit="1" customWidth="1"/>
    <col min="11526" max="11526" width="16.28515625" style="49" bestFit="1" customWidth="1"/>
    <col min="11527" max="11527" width="12.140625" style="49" bestFit="1" customWidth="1"/>
    <col min="11528" max="11528" width="8.42578125" style="49" bestFit="1" customWidth="1"/>
    <col min="11529" max="11529" width="13.28515625" style="49" bestFit="1" customWidth="1"/>
    <col min="11530" max="11776" width="9.140625" style="49"/>
    <col min="11777" max="11777" width="55.85546875" style="49" bestFit="1" customWidth="1"/>
    <col min="11778" max="11778" width="16.42578125" style="49" bestFit="1" customWidth="1"/>
    <col min="11779" max="11779" width="17.28515625" style="49" bestFit="1" customWidth="1"/>
    <col min="11780" max="11780" width="15" style="49" bestFit="1" customWidth="1"/>
    <col min="11781" max="11781" width="14.5703125" style="49" bestFit="1" customWidth="1"/>
    <col min="11782" max="11782" width="16.28515625" style="49" bestFit="1" customWidth="1"/>
    <col min="11783" max="11783" width="12.140625" style="49" bestFit="1" customWidth="1"/>
    <col min="11784" max="11784" width="8.42578125" style="49" bestFit="1" customWidth="1"/>
    <col min="11785" max="11785" width="13.28515625" style="49" bestFit="1" customWidth="1"/>
    <col min="11786" max="12032" width="9.140625" style="49"/>
    <col min="12033" max="12033" width="55.85546875" style="49" bestFit="1" customWidth="1"/>
    <col min="12034" max="12034" width="16.42578125" style="49" bestFit="1" customWidth="1"/>
    <col min="12035" max="12035" width="17.28515625" style="49" bestFit="1" customWidth="1"/>
    <col min="12036" max="12036" width="15" style="49" bestFit="1" customWidth="1"/>
    <col min="12037" max="12037" width="14.5703125" style="49" bestFit="1" customWidth="1"/>
    <col min="12038" max="12038" width="16.28515625" style="49" bestFit="1" customWidth="1"/>
    <col min="12039" max="12039" width="12.140625" style="49" bestFit="1" customWidth="1"/>
    <col min="12040" max="12040" width="8.42578125" style="49" bestFit="1" customWidth="1"/>
    <col min="12041" max="12041" width="13.28515625" style="49" bestFit="1" customWidth="1"/>
    <col min="12042" max="12288" width="9.140625" style="49"/>
    <col min="12289" max="12289" width="55.85546875" style="49" bestFit="1" customWidth="1"/>
    <col min="12290" max="12290" width="16.42578125" style="49" bestFit="1" customWidth="1"/>
    <col min="12291" max="12291" width="17.28515625" style="49" bestFit="1" customWidth="1"/>
    <col min="12292" max="12292" width="15" style="49" bestFit="1" customWidth="1"/>
    <col min="12293" max="12293" width="14.5703125" style="49" bestFit="1" customWidth="1"/>
    <col min="12294" max="12294" width="16.28515625" style="49" bestFit="1" customWidth="1"/>
    <col min="12295" max="12295" width="12.140625" style="49" bestFit="1" customWidth="1"/>
    <col min="12296" max="12296" width="8.42578125" style="49" bestFit="1" customWidth="1"/>
    <col min="12297" max="12297" width="13.28515625" style="49" bestFit="1" customWidth="1"/>
    <col min="12298" max="12544" width="9.140625" style="49"/>
    <col min="12545" max="12545" width="55.85546875" style="49" bestFit="1" customWidth="1"/>
    <col min="12546" max="12546" width="16.42578125" style="49" bestFit="1" customWidth="1"/>
    <col min="12547" max="12547" width="17.28515625" style="49" bestFit="1" customWidth="1"/>
    <col min="12548" max="12548" width="15" style="49" bestFit="1" customWidth="1"/>
    <col min="12549" max="12549" width="14.5703125" style="49" bestFit="1" customWidth="1"/>
    <col min="12550" max="12550" width="16.28515625" style="49" bestFit="1" customWidth="1"/>
    <col min="12551" max="12551" width="12.140625" style="49" bestFit="1" customWidth="1"/>
    <col min="12552" max="12552" width="8.42578125" style="49" bestFit="1" customWidth="1"/>
    <col min="12553" max="12553" width="13.28515625" style="49" bestFit="1" customWidth="1"/>
    <col min="12554" max="12800" width="9.140625" style="49"/>
    <col min="12801" max="12801" width="55.85546875" style="49" bestFit="1" customWidth="1"/>
    <col min="12802" max="12802" width="16.42578125" style="49" bestFit="1" customWidth="1"/>
    <col min="12803" max="12803" width="17.28515625" style="49" bestFit="1" customWidth="1"/>
    <col min="12804" max="12804" width="15" style="49" bestFit="1" customWidth="1"/>
    <col min="12805" max="12805" width="14.5703125" style="49" bestFit="1" customWidth="1"/>
    <col min="12806" max="12806" width="16.28515625" style="49" bestFit="1" customWidth="1"/>
    <col min="12807" max="12807" width="12.140625" style="49" bestFit="1" customWidth="1"/>
    <col min="12808" max="12808" width="8.42578125" style="49" bestFit="1" customWidth="1"/>
    <col min="12809" max="12809" width="13.28515625" style="49" bestFit="1" customWidth="1"/>
    <col min="12810" max="13056" width="9.140625" style="49"/>
    <col min="13057" max="13057" width="55.85546875" style="49" bestFit="1" customWidth="1"/>
    <col min="13058" max="13058" width="16.42578125" style="49" bestFit="1" customWidth="1"/>
    <col min="13059" max="13059" width="17.28515625" style="49" bestFit="1" customWidth="1"/>
    <col min="13060" max="13060" width="15" style="49" bestFit="1" customWidth="1"/>
    <col min="13061" max="13061" width="14.5703125" style="49" bestFit="1" customWidth="1"/>
    <col min="13062" max="13062" width="16.28515625" style="49" bestFit="1" customWidth="1"/>
    <col min="13063" max="13063" width="12.140625" style="49" bestFit="1" customWidth="1"/>
    <col min="13064" max="13064" width="8.42578125" style="49" bestFit="1" customWidth="1"/>
    <col min="13065" max="13065" width="13.28515625" style="49" bestFit="1" customWidth="1"/>
    <col min="13066" max="13312" width="9.140625" style="49"/>
    <col min="13313" max="13313" width="55.85546875" style="49" bestFit="1" customWidth="1"/>
    <col min="13314" max="13314" width="16.42578125" style="49" bestFit="1" customWidth="1"/>
    <col min="13315" max="13315" width="17.28515625" style="49" bestFit="1" customWidth="1"/>
    <col min="13316" max="13316" width="15" style="49" bestFit="1" customWidth="1"/>
    <col min="13317" max="13317" width="14.5703125" style="49" bestFit="1" customWidth="1"/>
    <col min="13318" max="13318" width="16.28515625" style="49" bestFit="1" customWidth="1"/>
    <col min="13319" max="13319" width="12.140625" style="49" bestFit="1" customWidth="1"/>
    <col min="13320" max="13320" width="8.42578125" style="49" bestFit="1" customWidth="1"/>
    <col min="13321" max="13321" width="13.28515625" style="49" bestFit="1" customWidth="1"/>
    <col min="13322" max="13568" width="9.140625" style="49"/>
    <col min="13569" max="13569" width="55.85546875" style="49" bestFit="1" customWidth="1"/>
    <col min="13570" max="13570" width="16.42578125" style="49" bestFit="1" customWidth="1"/>
    <col min="13571" max="13571" width="17.28515625" style="49" bestFit="1" customWidth="1"/>
    <col min="13572" max="13572" width="15" style="49" bestFit="1" customWidth="1"/>
    <col min="13573" max="13573" width="14.5703125" style="49" bestFit="1" customWidth="1"/>
    <col min="13574" max="13574" width="16.28515625" style="49" bestFit="1" customWidth="1"/>
    <col min="13575" max="13575" width="12.140625" style="49" bestFit="1" customWidth="1"/>
    <col min="13576" max="13576" width="8.42578125" style="49" bestFit="1" customWidth="1"/>
    <col min="13577" max="13577" width="13.28515625" style="49" bestFit="1" customWidth="1"/>
    <col min="13578" max="13824" width="9.140625" style="49"/>
    <col min="13825" max="13825" width="55.85546875" style="49" bestFit="1" customWidth="1"/>
    <col min="13826" max="13826" width="16.42578125" style="49" bestFit="1" customWidth="1"/>
    <col min="13827" max="13827" width="17.28515625" style="49" bestFit="1" customWidth="1"/>
    <col min="13828" max="13828" width="15" style="49" bestFit="1" customWidth="1"/>
    <col min="13829" max="13829" width="14.5703125" style="49" bestFit="1" customWidth="1"/>
    <col min="13830" max="13830" width="16.28515625" style="49" bestFit="1" customWidth="1"/>
    <col min="13831" max="13831" width="12.140625" style="49" bestFit="1" customWidth="1"/>
    <col min="13832" max="13832" width="8.42578125" style="49" bestFit="1" customWidth="1"/>
    <col min="13833" max="13833" width="13.28515625" style="49" bestFit="1" customWidth="1"/>
    <col min="13834" max="14080" width="9.140625" style="49"/>
    <col min="14081" max="14081" width="55.85546875" style="49" bestFit="1" customWidth="1"/>
    <col min="14082" max="14082" width="16.42578125" style="49" bestFit="1" customWidth="1"/>
    <col min="14083" max="14083" width="17.28515625" style="49" bestFit="1" customWidth="1"/>
    <col min="14084" max="14084" width="15" style="49" bestFit="1" customWidth="1"/>
    <col min="14085" max="14085" width="14.5703125" style="49" bestFit="1" customWidth="1"/>
    <col min="14086" max="14086" width="16.28515625" style="49" bestFit="1" customWidth="1"/>
    <col min="14087" max="14087" width="12.140625" style="49" bestFit="1" customWidth="1"/>
    <col min="14088" max="14088" width="8.42578125" style="49" bestFit="1" customWidth="1"/>
    <col min="14089" max="14089" width="13.28515625" style="49" bestFit="1" customWidth="1"/>
    <col min="14090" max="14336" width="9.140625" style="49"/>
    <col min="14337" max="14337" width="55.85546875" style="49" bestFit="1" customWidth="1"/>
    <col min="14338" max="14338" width="16.42578125" style="49" bestFit="1" customWidth="1"/>
    <col min="14339" max="14339" width="17.28515625" style="49" bestFit="1" customWidth="1"/>
    <col min="14340" max="14340" width="15" style="49" bestFit="1" customWidth="1"/>
    <col min="14341" max="14341" width="14.5703125" style="49" bestFit="1" customWidth="1"/>
    <col min="14342" max="14342" width="16.28515625" style="49" bestFit="1" customWidth="1"/>
    <col min="14343" max="14343" width="12.140625" style="49" bestFit="1" customWidth="1"/>
    <col min="14344" max="14344" width="8.42578125" style="49" bestFit="1" customWidth="1"/>
    <col min="14345" max="14345" width="13.28515625" style="49" bestFit="1" customWidth="1"/>
    <col min="14346" max="14592" width="9.140625" style="49"/>
    <col min="14593" max="14593" width="55.85546875" style="49" bestFit="1" customWidth="1"/>
    <col min="14594" max="14594" width="16.42578125" style="49" bestFit="1" customWidth="1"/>
    <col min="14595" max="14595" width="17.28515625" style="49" bestFit="1" customWidth="1"/>
    <col min="14596" max="14596" width="15" style="49" bestFit="1" customWidth="1"/>
    <col min="14597" max="14597" width="14.5703125" style="49" bestFit="1" customWidth="1"/>
    <col min="14598" max="14598" width="16.28515625" style="49" bestFit="1" customWidth="1"/>
    <col min="14599" max="14599" width="12.140625" style="49" bestFit="1" customWidth="1"/>
    <col min="14600" max="14600" width="8.42578125" style="49" bestFit="1" customWidth="1"/>
    <col min="14601" max="14601" width="13.28515625" style="49" bestFit="1" customWidth="1"/>
    <col min="14602" max="14848" width="9.140625" style="49"/>
    <col min="14849" max="14849" width="55.85546875" style="49" bestFit="1" customWidth="1"/>
    <col min="14850" max="14850" width="16.42578125" style="49" bestFit="1" customWidth="1"/>
    <col min="14851" max="14851" width="17.28515625" style="49" bestFit="1" customWidth="1"/>
    <col min="14852" max="14852" width="15" style="49" bestFit="1" customWidth="1"/>
    <col min="14853" max="14853" width="14.5703125" style="49" bestFit="1" customWidth="1"/>
    <col min="14854" max="14854" width="16.28515625" style="49" bestFit="1" customWidth="1"/>
    <col min="14855" max="14855" width="12.140625" style="49" bestFit="1" customWidth="1"/>
    <col min="14856" max="14856" width="8.42578125" style="49" bestFit="1" customWidth="1"/>
    <col min="14857" max="14857" width="13.28515625" style="49" bestFit="1" customWidth="1"/>
    <col min="14858" max="15104" width="9.140625" style="49"/>
    <col min="15105" max="15105" width="55.85546875" style="49" bestFit="1" customWidth="1"/>
    <col min="15106" max="15106" width="16.42578125" style="49" bestFit="1" customWidth="1"/>
    <col min="15107" max="15107" width="17.28515625" style="49" bestFit="1" customWidth="1"/>
    <col min="15108" max="15108" width="15" style="49" bestFit="1" customWidth="1"/>
    <col min="15109" max="15109" width="14.5703125" style="49" bestFit="1" customWidth="1"/>
    <col min="15110" max="15110" width="16.28515625" style="49" bestFit="1" customWidth="1"/>
    <col min="15111" max="15111" width="12.140625" style="49" bestFit="1" customWidth="1"/>
    <col min="15112" max="15112" width="8.42578125" style="49" bestFit="1" customWidth="1"/>
    <col min="15113" max="15113" width="13.28515625" style="49" bestFit="1" customWidth="1"/>
    <col min="15114" max="15360" width="9.140625" style="49"/>
    <col min="15361" max="15361" width="55.85546875" style="49" bestFit="1" customWidth="1"/>
    <col min="15362" max="15362" width="16.42578125" style="49" bestFit="1" customWidth="1"/>
    <col min="15363" max="15363" width="17.28515625" style="49" bestFit="1" customWidth="1"/>
    <col min="15364" max="15364" width="15" style="49" bestFit="1" customWidth="1"/>
    <col min="15365" max="15365" width="14.5703125" style="49" bestFit="1" customWidth="1"/>
    <col min="15366" max="15366" width="16.28515625" style="49" bestFit="1" customWidth="1"/>
    <col min="15367" max="15367" width="12.140625" style="49" bestFit="1" customWidth="1"/>
    <col min="15368" max="15368" width="8.42578125" style="49" bestFit="1" customWidth="1"/>
    <col min="15369" max="15369" width="13.28515625" style="49" bestFit="1" customWidth="1"/>
    <col min="15370" max="15616" width="9.140625" style="49"/>
    <col min="15617" max="15617" width="55.85546875" style="49" bestFit="1" customWidth="1"/>
    <col min="15618" max="15618" width="16.42578125" style="49" bestFit="1" customWidth="1"/>
    <col min="15619" max="15619" width="17.28515625" style="49" bestFit="1" customWidth="1"/>
    <col min="15620" max="15620" width="15" style="49" bestFit="1" customWidth="1"/>
    <col min="15621" max="15621" width="14.5703125" style="49" bestFit="1" customWidth="1"/>
    <col min="15622" max="15622" width="16.28515625" style="49" bestFit="1" customWidth="1"/>
    <col min="15623" max="15623" width="12.140625" style="49" bestFit="1" customWidth="1"/>
    <col min="15624" max="15624" width="8.42578125" style="49" bestFit="1" customWidth="1"/>
    <col min="15625" max="15625" width="13.28515625" style="49" bestFit="1" customWidth="1"/>
    <col min="15626" max="15872" width="9.140625" style="49"/>
    <col min="15873" max="15873" width="55.85546875" style="49" bestFit="1" customWidth="1"/>
    <col min="15874" max="15874" width="16.42578125" style="49" bestFit="1" customWidth="1"/>
    <col min="15875" max="15875" width="17.28515625" style="49" bestFit="1" customWidth="1"/>
    <col min="15876" max="15876" width="15" style="49" bestFit="1" customWidth="1"/>
    <col min="15877" max="15877" width="14.5703125" style="49" bestFit="1" customWidth="1"/>
    <col min="15878" max="15878" width="16.28515625" style="49" bestFit="1" customWidth="1"/>
    <col min="15879" max="15879" width="12.140625" style="49" bestFit="1" customWidth="1"/>
    <col min="15880" max="15880" width="8.42578125" style="49" bestFit="1" customWidth="1"/>
    <col min="15881" max="15881" width="13.28515625" style="49" bestFit="1" customWidth="1"/>
    <col min="15882" max="16128" width="9.140625" style="49"/>
    <col min="16129" max="16129" width="55.85546875" style="49" bestFit="1" customWidth="1"/>
    <col min="16130" max="16130" width="16.42578125" style="49" bestFit="1" customWidth="1"/>
    <col min="16131" max="16131" width="17.28515625" style="49" bestFit="1" customWidth="1"/>
    <col min="16132" max="16132" width="15" style="49" bestFit="1" customWidth="1"/>
    <col min="16133" max="16133" width="14.5703125" style="49" bestFit="1" customWidth="1"/>
    <col min="16134" max="16134" width="16.28515625" style="49" bestFit="1" customWidth="1"/>
    <col min="16135" max="16135" width="12.140625" style="49" bestFit="1" customWidth="1"/>
    <col min="16136" max="16136" width="8.42578125" style="49" bestFit="1" customWidth="1"/>
    <col min="16137" max="16137" width="13.28515625" style="49" bestFit="1" customWidth="1"/>
    <col min="16138" max="16384" width="9.140625" style="49"/>
  </cols>
  <sheetData>
    <row r="1" spans="1:9" ht="23.25">
      <c r="A1" s="631" t="s">
        <v>292</v>
      </c>
      <c r="B1" s="631"/>
      <c r="C1" s="631"/>
      <c r="D1" s="631"/>
      <c r="E1" s="631"/>
      <c r="F1" s="631"/>
      <c r="G1" s="631"/>
    </row>
    <row r="2" spans="1:9">
      <c r="I2" s="49" t="s">
        <v>2</v>
      </c>
    </row>
    <row r="3" spans="1:9">
      <c r="A3" s="177" t="s">
        <v>95</v>
      </c>
      <c r="B3" s="179" t="s">
        <v>4</v>
      </c>
      <c r="C3" s="178" t="s">
        <v>5</v>
      </c>
      <c r="D3" s="179" t="s">
        <v>6</v>
      </c>
      <c r="E3" s="178" t="s">
        <v>57</v>
      </c>
      <c r="F3" s="179" t="s">
        <v>272</v>
      </c>
      <c r="G3" s="179" t="s">
        <v>286</v>
      </c>
      <c r="H3" s="178" t="s">
        <v>97</v>
      </c>
      <c r="I3" s="509" t="s">
        <v>273</v>
      </c>
    </row>
    <row r="4" spans="1:9">
      <c r="A4" s="510" t="s">
        <v>293</v>
      </c>
      <c r="B4" s="475">
        <v>7515986.7625049623</v>
      </c>
      <c r="C4" s="475">
        <v>171779576.65888962</v>
      </c>
      <c r="D4" s="475">
        <v>6470753.4667529985</v>
      </c>
      <c r="E4" s="511">
        <v>8538417.6275272034</v>
      </c>
      <c r="F4" s="512">
        <f>SUM(B4:E4)</f>
        <v>194304734.5156748</v>
      </c>
      <c r="G4" s="196">
        <f>ตาราง1.1!D5</f>
        <v>17267</v>
      </c>
      <c r="H4" s="513" t="s">
        <v>180</v>
      </c>
      <c r="I4" s="514">
        <f>+F4/G4</f>
        <v>11252.952714175874</v>
      </c>
    </row>
    <row r="5" spans="1:9">
      <c r="A5" s="161" t="s">
        <v>294</v>
      </c>
      <c r="B5" s="121">
        <v>4934024.3860720154</v>
      </c>
      <c r="C5" s="121">
        <v>6876455.7656950187</v>
      </c>
      <c r="D5" s="121">
        <v>870775.67701925291</v>
      </c>
      <c r="E5" s="515">
        <v>3821287.9520213967</v>
      </c>
      <c r="F5" s="455">
        <f t="shared" ref="F5:F17" si="0">SUM(B5:E5)</f>
        <v>16502543.780807685</v>
      </c>
      <c r="G5" s="197">
        <f>ตาราง1.1!D10</f>
        <v>795</v>
      </c>
      <c r="H5" s="188" t="s">
        <v>180</v>
      </c>
      <c r="I5" s="122">
        <f t="shared" ref="I5:I17" si="1">+F5/G5</f>
        <v>20757.916705418473</v>
      </c>
    </row>
    <row r="6" spans="1:9">
      <c r="A6" s="161" t="s">
        <v>295</v>
      </c>
      <c r="B6" s="121">
        <v>10596727.138622973</v>
      </c>
      <c r="C6" s="121">
        <v>47255936.571671031</v>
      </c>
      <c r="D6" s="121">
        <v>5379168.9235992646</v>
      </c>
      <c r="E6" s="121">
        <v>7613267.0683808299</v>
      </c>
      <c r="F6" s="455">
        <f t="shared" si="0"/>
        <v>70845099.702274099</v>
      </c>
      <c r="G6" s="197">
        <f>ตาราง1.1!D13</f>
        <v>1300</v>
      </c>
      <c r="H6" s="188" t="s">
        <v>180</v>
      </c>
      <c r="I6" s="122">
        <f t="shared" si="1"/>
        <v>54496.230540210847</v>
      </c>
    </row>
    <row r="7" spans="1:9">
      <c r="A7" s="161" t="s">
        <v>296</v>
      </c>
      <c r="B7" s="121">
        <v>15338916.574815685</v>
      </c>
      <c r="C7" s="121">
        <v>353060511.00853866</v>
      </c>
      <c r="D7" s="121">
        <v>5767137.0504604718</v>
      </c>
      <c r="E7" s="121">
        <v>9463825.1512307543</v>
      </c>
      <c r="F7" s="455">
        <f t="shared" si="0"/>
        <v>383630389.78504556</v>
      </c>
      <c r="G7" s="197">
        <f>ตาราง1.1!D18</f>
        <v>3964</v>
      </c>
      <c r="H7" s="188" t="s">
        <v>180</v>
      </c>
      <c r="I7" s="122">
        <f t="shared" si="1"/>
        <v>96778.604890273855</v>
      </c>
    </row>
    <row r="8" spans="1:9">
      <c r="A8" s="161" t="s">
        <v>132</v>
      </c>
      <c r="B8" s="121">
        <v>11882128.633196782</v>
      </c>
      <c r="C8" s="121">
        <v>16722654.016574686</v>
      </c>
      <c r="D8" s="121">
        <v>2748937.6794168134</v>
      </c>
      <c r="E8" s="121">
        <v>5191857.8660271689</v>
      </c>
      <c r="F8" s="455">
        <f t="shared" si="0"/>
        <v>36545578.195215449</v>
      </c>
      <c r="G8" s="197">
        <f>ตาราง1.1!D31</f>
        <v>85675</v>
      </c>
      <c r="H8" s="188" t="s">
        <v>180</v>
      </c>
      <c r="I8" s="122">
        <f t="shared" si="1"/>
        <v>426.56058587937497</v>
      </c>
    </row>
    <row r="9" spans="1:9">
      <c r="A9" s="161" t="s">
        <v>297</v>
      </c>
      <c r="B9" s="121">
        <v>19487091.146558251</v>
      </c>
      <c r="C9" s="121">
        <v>52003809.79205732</v>
      </c>
      <c r="D9" s="121">
        <v>4157865.617258694</v>
      </c>
      <c r="E9" s="121">
        <v>10433611.413172532</v>
      </c>
      <c r="F9" s="455">
        <f t="shared" si="0"/>
        <v>86082377.969046801</v>
      </c>
      <c r="G9" s="197">
        <f>ตาราง1.1!D36</f>
        <v>421405</v>
      </c>
      <c r="H9" s="188" t="s">
        <v>180</v>
      </c>
      <c r="I9" s="122">
        <f t="shared" si="1"/>
        <v>204.2746952908646</v>
      </c>
    </row>
    <row r="10" spans="1:9">
      <c r="A10" s="161" t="s">
        <v>154</v>
      </c>
      <c r="B10" s="121">
        <v>9772097.340086842</v>
      </c>
      <c r="C10" s="121">
        <v>5593922.956486119</v>
      </c>
      <c r="D10" s="121">
        <v>793694.42284408736</v>
      </c>
      <c r="E10" s="121">
        <v>6767649.9673058521</v>
      </c>
      <c r="F10" s="455">
        <f t="shared" si="0"/>
        <v>22927364.686722901</v>
      </c>
      <c r="G10" s="197">
        <f>ตาราง1.1!D50</f>
        <v>22421</v>
      </c>
      <c r="H10" s="188" t="s">
        <v>180</v>
      </c>
      <c r="I10" s="122">
        <f t="shared" si="1"/>
        <v>1022.5843935026493</v>
      </c>
    </row>
    <row r="11" spans="1:9">
      <c r="A11" s="161" t="s">
        <v>298</v>
      </c>
      <c r="B11" s="121">
        <v>8605791.2439546138</v>
      </c>
      <c r="C11" s="121">
        <v>6706794.70486461</v>
      </c>
      <c r="D11" s="121">
        <v>2936813.570801178</v>
      </c>
      <c r="E11" s="121">
        <v>2883142.367229362</v>
      </c>
      <c r="F11" s="455">
        <f t="shared" si="0"/>
        <v>21132541.886849765</v>
      </c>
      <c r="G11" s="197">
        <f>ตาราง1.1!D55</f>
        <v>10834</v>
      </c>
      <c r="H11" s="188" t="s">
        <v>180</v>
      </c>
      <c r="I11" s="122">
        <f t="shared" si="1"/>
        <v>1950.5761387160574</v>
      </c>
    </row>
    <row r="12" spans="1:9">
      <c r="A12" s="161" t="s">
        <v>299</v>
      </c>
      <c r="B12" s="121">
        <v>18669523.940523311</v>
      </c>
      <c r="C12" s="121">
        <v>314297446.48384029</v>
      </c>
      <c r="D12" s="121">
        <v>4155760.6809572768</v>
      </c>
      <c r="E12" s="121">
        <v>11790775.791369839</v>
      </c>
      <c r="F12" s="455">
        <f t="shared" si="0"/>
        <v>348913506.89669073</v>
      </c>
      <c r="G12" s="197">
        <f>ตาราง1.1!D68</f>
        <v>360545</v>
      </c>
      <c r="H12" s="188" t="s">
        <v>180</v>
      </c>
      <c r="I12" s="122">
        <f t="shared" si="1"/>
        <v>967.7391362983559</v>
      </c>
    </row>
    <row r="13" spans="1:9">
      <c r="A13" s="161" t="s">
        <v>300</v>
      </c>
      <c r="B13" s="121">
        <v>7933817.1411122978</v>
      </c>
      <c r="C13" s="121">
        <v>18257498.369172022</v>
      </c>
      <c r="D13" s="121">
        <v>944986.59469630348</v>
      </c>
      <c r="E13" s="121">
        <v>9632026.888420511</v>
      </c>
      <c r="F13" s="455">
        <f t="shared" si="0"/>
        <v>36768328.993401133</v>
      </c>
      <c r="G13" s="197">
        <f>ตาราง1.1!D73</f>
        <v>101148</v>
      </c>
      <c r="H13" s="188" t="s">
        <v>180</v>
      </c>
      <c r="I13" s="122">
        <f t="shared" si="1"/>
        <v>363.51019291929777</v>
      </c>
    </row>
    <row r="14" spans="1:9">
      <c r="A14" s="161" t="s">
        <v>204</v>
      </c>
      <c r="B14" s="121">
        <v>13743421.072822344</v>
      </c>
      <c r="C14" s="121">
        <v>14647294.553387322</v>
      </c>
      <c r="D14" s="121">
        <v>2628574.2839701637</v>
      </c>
      <c r="E14" s="121">
        <v>10131529.606475491</v>
      </c>
      <c r="F14" s="455">
        <f t="shared" si="0"/>
        <v>41150819.516655318</v>
      </c>
      <c r="G14" s="516">
        <f>ตาราง1.1!D89</f>
        <v>56</v>
      </c>
      <c r="H14" s="188" t="s">
        <v>205</v>
      </c>
      <c r="I14" s="122">
        <f t="shared" si="1"/>
        <v>734836.06279741635</v>
      </c>
    </row>
    <row r="15" spans="1:9">
      <c r="A15" s="161" t="s">
        <v>209</v>
      </c>
      <c r="B15" s="517">
        <v>32900491.793994166</v>
      </c>
      <c r="C15" s="518">
        <v>19779103.410535175</v>
      </c>
      <c r="D15" s="517">
        <v>2514003.6181422668</v>
      </c>
      <c r="E15" s="121">
        <v>27501033.591885824</v>
      </c>
      <c r="F15" s="455">
        <f t="shared" si="0"/>
        <v>82694632.414557442</v>
      </c>
      <c r="G15" s="197">
        <f>ตาราง1.1!D92</f>
        <v>2833</v>
      </c>
      <c r="H15" s="188" t="s">
        <v>180</v>
      </c>
      <c r="I15" s="122">
        <f t="shared" si="1"/>
        <v>29189.774943366552</v>
      </c>
    </row>
    <row r="16" spans="1:9">
      <c r="A16" s="161" t="s">
        <v>212</v>
      </c>
      <c r="B16" s="121">
        <v>144938649.85707986</v>
      </c>
      <c r="C16" s="121">
        <v>48516655.767314598</v>
      </c>
      <c r="D16" s="121">
        <v>2705851.0475786761</v>
      </c>
      <c r="E16" s="121">
        <v>53313862.549955435</v>
      </c>
      <c r="F16" s="455">
        <f t="shared" si="0"/>
        <v>249475019.22192857</v>
      </c>
      <c r="G16" s="516">
        <f>ตาราง1.1!D94</f>
        <v>383</v>
      </c>
      <c r="H16" s="188" t="s">
        <v>180</v>
      </c>
      <c r="I16" s="122">
        <f t="shared" si="1"/>
        <v>651370.80736795976</v>
      </c>
    </row>
    <row r="17" spans="1:9">
      <c r="A17" s="519" t="s">
        <v>301</v>
      </c>
      <c r="B17" s="121">
        <v>5402687.1386559391</v>
      </c>
      <c r="C17" s="121">
        <v>7438643.3909734432</v>
      </c>
      <c r="D17" s="121">
        <v>3325187.8165025469</v>
      </c>
      <c r="E17" s="520">
        <v>976119.6789978072</v>
      </c>
      <c r="F17" s="455">
        <f t="shared" si="0"/>
        <v>17142638.025129735</v>
      </c>
      <c r="G17" s="521">
        <f>ตาราง1.1!D98</f>
        <v>58859</v>
      </c>
      <c r="H17" s="188" t="s">
        <v>180</v>
      </c>
      <c r="I17" s="122">
        <f t="shared" si="1"/>
        <v>291.24922314564867</v>
      </c>
    </row>
    <row r="18" spans="1:9" s="115" customFormat="1" ht="21.75" thickBot="1">
      <c r="A18" s="78"/>
      <c r="B18" s="522">
        <f>SUM(B4:B17)</f>
        <v>311721354.17000008</v>
      </c>
      <c r="C18" s="522">
        <f>SUM(C4:C17)</f>
        <v>1082936303.4499998</v>
      </c>
      <c r="D18" s="522">
        <f>SUM(D4:D17)</f>
        <v>45399510.449999996</v>
      </c>
      <c r="E18" s="522">
        <f>SUM(E4:E17)</f>
        <v>168058407.52000001</v>
      </c>
      <c r="F18" s="523">
        <f>SUM(F4:F17)</f>
        <v>1608115575.5899999</v>
      </c>
      <c r="G18" s="524"/>
      <c r="H18" s="525"/>
      <c r="I18" s="525"/>
    </row>
    <row r="19" spans="1:9" ht="21.75" thickTop="1">
      <c r="B19" s="118"/>
      <c r="C19" s="118"/>
      <c r="D19" s="118"/>
      <c r="E19" s="118"/>
      <c r="F19" s="526"/>
    </row>
    <row r="20" spans="1:9">
      <c r="A20" s="527" t="s">
        <v>302</v>
      </c>
      <c r="B20" s="118"/>
      <c r="C20" s="118"/>
      <c r="D20" s="118"/>
      <c r="E20" s="118"/>
    </row>
    <row r="21" spans="1:9">
      <c r="B21" s="67"/>
    </row>
  </sheetData>
  <mergeCells count="1">
    <mergeCell ref="A1:G1"/>
  </mergeCells>
  <pageMargins left="0.70866141732283461" right="0.70866141732283461" top="1.1417322834645669" bottom="0.74803149606299213" header="0.31496062992125984" footer="0.31496062992125984"/>
  <pageSetup paperSize="9" scale="7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4E70-CCB4-4AAA-8394-63384D3E933D}">
  <sheetPr>
    <pageSetUpPr fitToPage="1"/>
  </sheetPr>
  <dimension ref="A1:I12"/>
  <sheetViews>
    <sheetView workbookViewId="0">
      <selection sqref="A1:I9"/>
    </sheetView>
  </sheetViews>
  <sheetFormatPr defaultRowHeight="21"/>
  <cols>
    <col min="1" max="1" width="55.85546875" style="49" bestFit="1" customWidth="1"/>
    <col min="2" max="2" width="15.7109375" style="49" bestFit="1" customWidth="1"/>
    <col min="3" max="3" width="17.28515625" style="49" bestFit="1" customWidth="1"/>
    <col min="4" max="4" width="13.7109375" style="49" bestFit="1" customWidth="1"/>
    <col min="5" max="5" width="14.5703125" style="49" bestFit="1" customWidth="1"/>
    <col min="6" max="6" width="16.140625" style="49" bestFit="1" customWidth="1"/>
    <col min="7" max="7" width="8.5703125" style="49" bestFit="1" customWidth="1"/>
    <col min="8" max="8" width="8.42578125" style="49" bestFit="1" customWidth="1"/>
    <col min="9" max="9" width="13.28515625" style="49" bestFit="1" customWidth="1"/>
    <col min="10" max="256" width="9.140625" style="49"/>
    <col min="257" max="257" width="55.85546875" style="49" bestFit="1" customWidth="1"/>
    <col min="258" max="258" width="15.7109375" style="49" bestFit="1" customWidth="1"/>
    <col min="259" max="259" width="17.28515625" style="49" bestFit="1" customWidth="1"/>
    <col min="260" max="260" width="13.7109375" style="49" bestFit="1" customWidth="1"/>
    <col min="261" max="261" width="14.5703125" style="49" bestFit="1" customWidth="1"/>
    <col min="262" max="262" width="16.140625" style="49" bestFit="1" customWidth="1"/>
    <col min="263" max="263" width="8.5703125" style="49" bestFit="1" customWidth="1"/>
    <col min="264" max="264" width="8.42578125" style="49" bestFit="1" customWidth="1"/>
    <col min="265" max="265" width="13.28515625" style="49" bestFit="1" customWidth="1"/>
    <col min="266" max="512" width="9.140625" style="49"/>
    <col min="513" max="513" width="55.85546875" style="49" bestFit="1" customWidth="1"/>
    <col min="514" max="514" width="15.7109375" style="49" bestFit="1" customWidth="1"/>
    <col min="515" max="515" width="17.28515625" style="49" bestFit="1" customWidth="1"/>
    <col min="516" max="516" width="13.7109375" style="49" bestFit="1" customWidth="1"/>
    <col min="517" max="517" width="14.5703125" style="49" bestFit="1" customWidth="1"/>
    <col min="518" max="518" width="16.140625" style="49" bestFit="1" customWidth="1"/>
    <col min="519" max="519" width="8.5703125" style="49" bestFit="1" customWidth="1"/>
    <col min="520" max="520" width="8.42578125" style="49" bestFit="1" customWidth="1"/>
    <col min="521" max="521" width="13.28515625" style="49" bestFit="1" customWidth="1"/>
    <col min="522" max="768" width="9.140625" style="49"/>
    <col min="769" max="769" width="55.85546875" style="49" bestFit="1" customWidth="1"/>
    <col min="770" max="770" width="15.7109375" style="49" bestFit="1" customWidth="1"/>
    <col min="771" max="771" width="17.28515625" style="49" bestFit="1" customWidth="1"/>
    <col min="772" max="772" width="13.7109375" style="49" bestFit="1" customWidth="1"/>
    <col min="773" max="773" width="14.5703125" style="49" bestFit="1" customWidth="1"/>
    <col min="774" max="774" width="16.140625" style="49" bestFit="1" customWidth="1"/>
    <col min="775" max="775" width="8.5703125" style="49" bestFit="1" customWidth="1"/>
    <col min="776" max="776" width="8.42578125" style="49" bestFit="1" customWidth="1"/>
    <col min="777" max="777" width="13.28515625" style="49" bestFit="1" customWidth="1"/>
    <col min="778" max="1024" width="9.140625" style="49"/>
    <col min="1025" max="1025" width="55.85546875" style="49" bestFit="1" customWidth="1"/>
    <col min="1026" max="1026" width="15.7109375" style="49" bestFit="1" customWidth="1"/>
    <col min="1027" max="1027" width="17.28515625" style="49" bestFit="1" customWidth="1"/>
    <col min="1028" max="1028" width="13.7109375" style="49" bestFit="1" customWidth="1"/>
    <col min="1029" max="1029" width="14.5703125" style="49" bestFit="1" customWidth="1"/>
    <col min="1030" max="1030" width="16.140625" style="49" bestFit="1" customWidth="1"/>
    <col min="1031" max="1031" width="8.5703125" style="49" bestFit="1" customWidth="1"/>
    <col min="1032" max="1032" width="8.42578125" style="49" bestFit="1" customWidth="1"/>
    <col min="1033" max="1033" width="13.28515625" style="49" bestFit="1" customWidth="1"/>
    <col min="1034" max="1280" width="9.140625" style="49"/>
    <col min="1281" max="1281" width="55.85546875" style="49" bestFit="1" customWidth="1"/>
    <col min="1282" max="1282" width="15.7109375" style="49" bestFit="1" customWidth="1"/>
    <col min="1283" max="1283" width="17.28515625" style="49" bestFit="1" customWidth="1"/>
    <col min="1284" max="1284" width="13.7109375" style="49" bestFit="1" customWidth="1"/>
    <col min="1285" max="1285" width="14.5703125" style="49" bestFit="1" customWidth="1"/>
    <col min="1286" max="1286" width="16.140625" style="49" bestFit="1" customWidth="1"/>
    <col min="1287" max="1287" width="8.5703125" style="49" bestFit="1" customWidth="1"/>
    <col min="1288" max="1288" width="8.42578125" style="49" bestFit="1" customWidth="1"/>
    <col min="1289" max="1289" width="13.28515625" style="49" bestFit="1" customWidth="1"/>
    <col min="1290" max="1536" width="9.140625" style="49"/>
    <col min="1537" max="1537" width="55.85546875" style="49" bestFit="1" customWidth="1"/>
    <col min="1538" max="1538" width="15.7109375" style="49" bestFit="1" customWidth="1"/>
    <col min="1539" max="1539" width="17.28515625" style="49" bestFit="1" customWidth="1"/>
    <col min="1540" max="1540" width="13.7109375" style="49" bestFit="1" customWidth="1"/>
    <col min="1541" max="1541" width="14.5703125" style="49" bestFit="1" customWidth="1"/>
    <col min="1542" max="1542" width="16.140625" style="49" bestFit="1" customWidth="1"/>
    <col min="1543" max="1543" width="8.5703125" style="49" bestFit="1" customWidth="1"/>
    <col min="1544" max="1544" width="8.42578125" style="49" bestFit="1" customWidth="1"/>
    <col min="1545" max="1545" width="13.28515625" style="49" bestFit="1" customWidth="1"/>
    <col min="1546" max="1792" width="9.140625" style="49"/>
    <col min="1793" max="1793" width="55.85546875" style="49" bestFit="1" customWidth="1"/>
    <col min="1794" max="1794" width="15.7109375" style="49" bestFit="1" customWidth="1"/>
    <col min="1795" max="1795" width="17.28515625" style="49" bestFit="1" customWidth="1"/>
    <col min="1796" max="1796" width="13.7109375" style="49" bestFit="1" customWidth="1"/>
    <col min="1797" max="1797" width="14.5703125" style="49" bestFit="1" customWidth="1"/>
    <col min="1798" max="1798" width="16.140625" style="49" bestFit="1" customWidth="1"/>
    <col min="1799" max="1799" width="8.5703125" style="49" bestFit="1" customWidth="1"/>
    <col min="1800" max="1800" width="8.42578125" style="49" bestFit="1" customWidth="1"/>
    <col min="1801" max="1801" width="13.28515625" style="49" bestFit="1" customWidth="1"/>
    <col min="1802" max="2048" width="9.140625" style="49"/>
    <col min="2049" max="2049" width="55.85546875" style="49" bestFit="1" customWidth="1"/>
    <col min="2050" max="2050" width="15.7109375" style="49" bestFit="1" customWidth="1"/>
    <col min="2051" max="2051" width="17.28515625" style="49" bestFit="1" customWidth="1"/>
    <col min="2052" max="2052" width="13.7109375" style="49" bestFit="1" customWidth="1"/>
    <col min="2053" max="2053" width="14.5703125" style="49" bestFit="1" customWidth="1"/>
    <col min="2054" max="2054" width="16.140625" style="49" bestFit="1" customWidth="1"/>
    <col min="2055" max="2055" width="8.5703125" style="49" bestFit="1" customWidth="1"/>
    <col min="2056" max="2056" width="8.42578125" style="49" bestFit="1" customWidth="1"/>
    <col min="2057" max="2057" width="13.28515625" style="49" bestFit="1" customWidth="1"/>
    <col min="2058" max="2304" width="9.140625" style="49"/>
    <col min="2305" max="2305" width="55.85546875" style="49" bestFit="1" customWidth="1"/>
    <col min="2306" max="2306" width="15.7109375" style="49" bestFit="1" customWidth="1"/>
    <col min="2307" max="2307" width="17.28515625" style="49" bestFit="1" customWidth="1"/>
    <col min="2308" max="2308" width="13.7109375" style="49" bestFit="1" customWidth="1"/>
    <col min="2309" max="2309" width="14.5703125" style="49" bestFit="1" customWidth="1"/>
    <col min="2310" max="2310" width="16.140625" style="49" bestFit="1" customWidth="1"/>
    <col min="2311" max="2311" width="8.5703125" style="49" bestFit="1" customWidth="1"/>
    <col min="2312" max="2312" width="8.42578125" style="49" bestFit="1" customWidth="1"/>
    <col min="2313" max="2313" width="13.28515625" style="49" bestFit="1" customWidth="1"/>
    <col min="2314" max="2560" width="9.140625" style="49"/>
    <col min="2561" max="2561" width="55.85546875" style="49" bestFit="1" customWidth="1"/>
    <col min="2562" max="2562" width="15.7109375" style="49" bestFit="1" customWidth="1"/>
    <col min="2563" max="2563" width="17.28515625" style="49" bestFit="1" customWidth="1"/>
    <col min="2564" max="2564" width="13.7109375" style="49" bestFit="1" customWidth="1"/>
    <col min="2565" max="2565" width="14.5703125" style="49" bestFit="1" customWidth="1"/>
    <col min="2566" max="2566" width="16.140625" style="49" bestFit="1" customWidth="1"/>
    <col min="2567" max="2567" width="8.5703125" style="49" bestFit="1" customWidth="1"/>
    <col min="2568" max="2568" width="8.42578125" style="49" bestFit="1" customWidth="1"/>
    <col min="2569" max="2569" width="13.28515625" style="49" bestFit="1" customWidth="1"/>
    <col min="2570" max="2816" width="9.140625" style="49"/>
    <col min="2817" max="2817" width="55.85546875" style="49" bestFit="1" customWidth="1"/>
    <col min="2818" max="2818" width="15.7109375" style="49" bestFit="1" customWidth="1"/>
    <col min="2819" max="2819" width="17.28515625" style="49" bestFit="1" customWidth="1"/>
    <col min="2820" max="2820" width="13.7109375" style="49" bestFit="1" customWidth="1"/>
    <col min="2821" max="2821" width="14.5703125" style="49" bestFit="1" customWidth="1"/>
    <col min="2822" max="2822" width="16.140625" style="49" bestFit="1" customWidth="1"/>
    <col min="2823" max="2823" width="8.5703125" style="49" bestFit="1" customWidth="1"/>
    <col min="2824" max="2824" width="8.42578125" style="49" bestFit="1" customWidth="1"/>
    <col min="2825" max="2825" width="13.28515625" style="49" bestFit="1" customWidth="1"/>
    <col min="2826" max="3072" width="9.140625" style="49"/>
    <col min="3073" max="3073" width="55.85546875" style="49" bestFit="1" customWidth="1"/>
    <col min="3074" max="3074" width="15.7109375" style="49" bestFit="1" customWidth="1"/>
    <col min="3075" max="3075" width="17.28515625" style="49" bestFit="1" customWidth="1"/>
    <col min="3076" max="3076" width="13.7109375" style="49" bestFit="1" customWidth="1"/>
    <col min="3077" max="3077" width="14.5703125" style="49" bestFit="1" customWidth="1"/>
    <col min="3078" max="3078" width="16.140625" style="49" bestFit="1" customWidth="1"/>
    <col min="3079" max="3079" width="8.5703125" style="49" bestFit="1" customWidth="1"/>
    <col min="3080" max="3080" width="8.42578125" style="49" bestFit="1" customWidth="1"/>
    <col min="3081" max="3081" width="13.28515625" style="49" bestFit="1" customWidth="1"/>
    <col min="3082" max="3328" width="9.140625" style="49"/>
    <col min="3329" max="3329" width="55.85546875" style="49" bestFit="1" customWidth="1"/>
    <col min="3330" max="3330" width="15.7109375" style="49" bestFit="1" customWidth="1"/>
    <col min="3331" max="3331" width="17.28515625" style="49" bestFit="1" customWidth="1"/>
    <col min="3332" max="3332" width="13.7109375" style="49" bestFit="1" customWidth="1"/>
    <col min="3333" max="3333" width="14.5703125" style="49" bestFit="1" customWidth="1"/>
    <col min="3334" max="3334" width="16.140625" style="49" bestFit="1" customWidth="1"/>
    <col min="3335" max="3335" width="8.5703125" style="49" bestFit="1" customWidth="1"/>
    <col min="3336" max="3336" width="8.42578125" style="49" bestFit="1" customWidth="1"/>
    <col min="3337" max="3337" width="13.28515625" style="49" bestFit="1" customWidth="1"/>
    <col min="3338" max="3584" width="9.140625" style="49"/>
    <col min="3585" max="3585" width="55.85546875" style="49" bestFit="1" customWidth="1"/>
    <col min="3586" max="3586" width="15.7109375" style="49" bestFit="1" customWidth="1"/>
    <col min="3587" max="3587" width="17.28515625" style="49" bestFit="1" customWidth="1"/>
    <col min="3588" max="3588" width="13.7109375" style="49" bestFit="1" customWidth="1"/>
    <col min="3589" max="3589" width="14.5703125" style="49" bestFit="1" customWidth="1"/>
    <col min="3590" max="3590" width="16.140625" style="49" bestFit="1" customWidth="1"/>
    <col min="3591" max="3591" width="8.5703125" style="49" bestFit="1" customWidth="1"/>
    <col min="3592" max="3592" width="8.42578125" style="49" bestFit="1" customWidth="1"/>
    <col min="3593" max="3593" width="13.28515625" style="49" bestFit="1" customWidth="1"/>
    <col min="3594" max="3840" width="9.140625" style="49"/>
    <col min="3841" max="3841" width="55.85546875" style="49" bestFit="1" customWidth="1"/>
    <col min="3842" max="3842" width="15.7109375" style="49" bestFit="1" customWidth="1"/>
    <col min="3843" max="3843" width="17.28515625" style="49" bestFit="1" customWidth="1"/>
    <col min="3844" max="3844" width="13.7109375" style="49" bestFit="1" customWidth="1"/>
    <col min="3845" max="3845" width="14.5703125" style="49" bestFit="1" customWidth="1"/>
    <col min="3846" max="3846" width="16.140625" style="49" bestFit="1" customWidth="1"/>
    <col min="3847" max="3847" width="8.5703125" style="49" bestFit="1" customWidth="1"/>
    <col min="3848" max="3848" width="8.42578125" style="49" bestFit="1" customWidth="1"/>
    <col min="3849" max="3849" width="13.28515625" style="49" bestFit="1" customWidth="1"/>
    <col min="3850" max="4096" width="9.140625" style="49"/>
    <col min="4097" max="4097" width="55.85546875" style="49" bestFit="1" customWidth="1"/>
    <col min="4098" max="4098" width="15.7109375" style="49" bestFit="1" customWidth="1"/>
    <col min="4099" max="4099" width="17.28515625" style="49" bestFit="1" customWidth="1"/>
    <col min="4100" max="4100" width="13.7109375" style="49" bestFit="1" customWidth="1"/>
    <col min="4101" max="4101" width="14.5703125" style="49" bestFit="1" customWidth="1"/>
    <col min="4102" max="4102" width="16.140625" style="49" bestFit="1" customWidth="1"/>
    <col min="4103" max="4103" width="8.5703125" style="49" bestFit="1" customWidth="1"/>
    <col min="4104" max="4104" width="8.42578125" style="49" bestFit="1" customWidth="1"/>
    <col min="4105" max="4105" width="13.28515625" style="49" bestFit="1" customWidth="1"/>
    <col min="4106" max="4352" width="9.140625" style="49"/>
    <col min="4353" max="4353" width="55.85546875" style="49" bestFit="1" customWidth="1"/>
    <col min="4354" max="4354" width="15.7109375" style="49" bestFit="1" customWidth="1"/>
    <col min="4355" max="4355" width="17.28515625" style="49" bestFit="1" customWidth="1"/>
    <col min="4356" max="4356" width="13.7109375" style="49" bestFit="1" customWidth="1"/>
    <col min="4357" max="4357" width="14.5703125" style="49" bestFit="1" customWidth="1"/>
    <col min="4358" max="4358" width="16.140625" style="49" bestFit="1" customWidth="1"/>
    <col min="4359" max="4359" width="8.5703125" style="49" bestFit="1" customWidth="1"/>
    <col min="4360" max="4360" width="8.42578125" style="49" bestFit="1" customWidth="1"/>
    <col min="4361" max="4361" width="13.28515625" style="49" bestFit="1" customWidth="1"/>
    <col min="4362" max="4608" width="9.140625" style="49"/>
    <col min="4609" max="4609" width="55.85546875" style="49" bestFit="1" customWidth="1"/>
    <col min="4610" max="4610" width="15.7109375" style="49" bestFit="1" customWidth="1"/>
    <col min="4611" max="4611" width="17.28515625" style="49" bestFit="1" customWidth="1"/>
    <col min="4612" max="4612" width="13.7109375" style="49" bestFit="1" customWidth="1"/>
    <col min="4613" max="4613" width="14.5703125" style="49" bestFit="1" customWidth="1"/>
    <col min="4614" max="4614" width="16.140625" style="49" bestFit="1" customWidth="1"/>
    <col min="4615" max="4615" width="8.5703125" style="49" bestFit="1" customWidth="1"/>
    <col min="4616" max="4616" width="8.42578125" style="49" bestFit="1" customWidth="1"/>
    <col min="4617" max="4617" width="13.28515625" style="49" bestFit="1" customWidth="1"/>
    <col min="4618" max="4864" width="9.140625" style="49"/>
    <col min="4865" max="4865" width="55.85546875" style="49" bestFit="1" customWidth="1"/>
    <col min="4866" max="4866" width="15.7109375" style="49" bestFit="1" customWidth="1"/>
    <col min="4867" max="4867" width="17.28515625" style="49" bestFit="1" customWidth="1"/>
    <col min="4868" max="4868" width="13.7109375" style="49" bestFit="1" customWidth="1"/>
    <col min="4869" max="4869" width="14.5703125" style="49" bestFit="1" customWidth="1"/>
    <col min="4870" max="4870" width="16.140625" style="49" bestFit="1" customWidth="1"/>
    <col min="4871" max="4871" width="8.5703125" style="49" bestFit="1" customWidth="1"/>
    <col min="4872" max="4872" width="8.42578125" style="49" bestFit="1" customWidth="1"/>
    <col min="4873" max="4873" width="13.28515625" style="49" bestFit="1" customWidth="1"/>
    <col min="4874" max="5120" width="9.140625" style="49"/>
    <col min="5121" max="5121" width="55.85546875" style="49" bestFit="1" customWidth="1"/>
    <col min="5122" max="5122" width="15.7109375" style="49" bestFit="1" customWidth="1"/>
    <col min="5123" max="5123" width="17.28515625" style="49" bestFit="1" customWidth="1"/>
    <col min="5124" max="5124" width="13.7109375" style="49" bestFit="1" customWidth="1"/>
    <col min="5125" max="5125" width="14.5703125" style="49" bestFit="1" customWidth="1"/>
    <col min="5126" max="5126" width="16.140625" style="49" bestFit="1" customWidth="1"/>
    <col min="5127" max="5127" width="8.5703125" style="49" bestFit="1" customWidth="1"/>
    <col min="5128" max="5128" width="8.42578125" style="49" bestFit="1" customWidth="1"/>
    <col min="5129" max="5129" width="13.28515625" style="49" bestFit="1" customWidth="1"/>
    <col min="5130" max="5376" width="9.140625" style="49"/>
    <col min="5377" max="5377" width="55.85546875" style="49" bestFit="1" customWidth="1"/>
    <col min="5378" max="5378" width="15.7109375" style="49" bestFit="1" customWidth="1"/>
    <col min="5379" max="5379" width="17.28515625" style="49" bestFit="1" customWidth="1"/>
    <col min="5380" max="5380" width="13.7109375" style="49" bestFit="1" customWidth="1"/>
    <col min="5381" max="5381" width="14.5703125" style="49" bestFit="1" customWidth="1"/>
    <col min="5382" max="5382" width="16.140625" style="49" bestFit="1" customWidth="1"/>
    <col min="5383" max="5383" width="8.5703125" style="49" bestFit="1" customWidth="1"/>
    <col min="5384" max="5384" width="8.42578125" style="49" bestFit="1" customWidth="1"/>
    <col min="5385" max="5385" width="13.28515625" style="49" bestFit="1" customWidth="1"/>
    <col min="5386" max="5632" width="9.140625" style="49"/>
    <col min="5633" max="5633" width="55.85546875" style="49" bestFit="1" customWidth="1"/>
    <col min="5634" max="5634" width="15.7109375" style="49" bestFit="1" customWidth="1"/>
    <col min="5635" max="5635" width="17.28515625" style="49" bestFit="1" customWidth="1"/>
    <col min="5636" max="5636" width="13.7109375" style="49" bestFit="1" customWidth="1"/>
    <col min="5637" max="5637" width="14.5703125" style="49" bestFit="1" customWidth="1"/>
    <col min="5638" max="5638" width="16.140625" style="49" bestFit="1" customWidth="1"/>
    <col min="5639" max="5639" width="8.5703125" style="49" bestFit="1" customWidth="1"/>
    <col min="5640" max="5640" width="8.42578125" style="49" bestFit="1" customWidth="1"/>
    <col min="5641" max="5641" width="13.28515625" style="49" bestFit="1" customWidth="1"/>
    <col min="5642" max="5888" width="9.140625" style="49"/>
    <col min="5889" max="5889" width="55.85546875" style="49" bestFit="1" customWidth="1"/>
    <col min="5890" max="5890" width="15.7109375" style="49" bestFit="1" customWidth="1"/>
    <col min="5891" max="5891" width="17.28515625" style="49" bestFit="1" customWidth="1"/>
    <col min="5892" max="5892" width="13.7109375" style="49" bestFit="1" customWidth="1"/>
    <col min="5893" max="5893" width="14.5703125" style="49" bestFit="1" customWidth="1"/>
    <col min="5894" max="5894" width="16.140625" style="49" bestFit="1" customWidth="1"/>
    <col min="5895" max="5895" width="8.5703125" style="49" bestFit="1" customWidth="1"/>
    <col min="5896" max="5896" width="8.42578125" style="49" bestFit="1" customWidth="1"/>
    <col min="5897" max="5897" width="13.28515625" style="49" bestFit="1" customWidth="1"/>
    <col min="5898" max="6144" width="9.140625" style="49"/>
    <col min="6145" max="6145" width="55.85546875" style="49" bestFit="1" customWidth="1"/>
    <col min="6146" max="6146" width="15.7109375" style="49" bestFit="1" customWidth="1"/>
    <col min="6147" max="6147" width="17.28515625" style="49" bestFit="1" customWidth="1"/>
    <col min="6148" max="6148" width="13.7109375" style="49" bestFit="1" customWidth="1"/>
    <col min="6149" max="6149" width="14.5703125" style="49" bestFit="1" customWidth="1"/>
    <col min="6150" max="6150" width="16.140625" style="49" bestFit="1" customWidth="1"/>
    <col min="6151" max="6151" width="8.5703125" style="49" bestFit="1" customWidth="1"/>
    <col min="6152" max="6152" width="8.42578125" style="49" bestFit="1" customWidth="1"/>
    <col min="6153" max="6153" width="13.28515625" style="49" bestFit="1" customWidth="1"/>
    <col min="6154" max="6400" width="9.140625" style="49"/>
    <col min="6401" max="6401" width="55.85546875" style="49" bestFit="1" customWidth="1"/>
    <col min="6402" max="6402" width="15.7109375" style="49" bestFit="1" customWidth="1"/>
    <col min="6403" max="6403" width="17.28515625" style="49" bestFit="1" customWidth="1"/>
    <col min="6404" max="6404" width="13.7109375" style="49" bestFit="1" customWidth="1"/>
    <col min="6405" max="6405" width="14.5703125" style="49" bestFit="1" customWidth="1"/>
    <col min="6406" max="6406" width="16.140625" style="49" bestFit="1" customWidth="1"/>
    <col min="6407" max="6407" width="8.5703125" style="49" bestFit="1" customWidth="1"/>
    <col min="6408" max="6408" width="8.42578125" style="49" bestFit="1" customWidth="1"/>
    <col min="6409" max="6409" width="13.28515625" style="49" bestFit="1" customWidth="1"/>
    <col min="6410" max="6656" width="9.140625" style="49"/>
    <col min="6657" max="6657" width="55.85546875" style="49" bestFit="1" customWidth="1"/>
    <col min="6658" max="6658" width="15.7109375" style="49" bestFit="1" customWidth="1"/>
    <col min="6659" max="6659" width="17.28515625" style="49" bestFit="1" customWidth="1"/>
    <col min="6660" max="6660" width="13.7109375" style="49" bestFit="1" customWidth="1"/>
    <col min="6661" max="6661" width="14.5703125" style="49" bestFit="1" customWidth="1"/>
    <col min="6662" max="6662" width="16.140625" style="49" bestFit="1" customWidth="1"/>
    <col min="6663" max="6663" width="8.5703125" style="49" bestFit="1" customWidth="1"/>
    <col min="6664" max="6664" width="8.42578125" style="49" bestFit="1" customWidth="1"/>
    <col min="6665" max="6665" width="13.28515625" style="49" bestFit="1" customWidth="1"/>
    <col min="6666" max="6912" width="9.140625" style="49"/>
    <col min="6913" max="6913" width="55.85546875" style="49" bestFit="1" customWidth="1"/>
    <col min="6914" max="6914" width="15.7109375" style="49" bestFit="1" customWidth="1"/>
    <col min="6915" max="6915" width="17.28515625" style="49" bestFit="1" customWidth="1"/>
    <col min="6916" max="6916" width="13.7109375" style="49" bestFit="1" customWidth="1"/>
    <col min="6917" max="6917" width="14.5703125" style="49" bestFit="1" customWidth="1"/>
    <col min="6918" max="6918" width="16.140625" style="49" bestFit="1" customWidth="1"/>
    <col min="6919" max="6919" width="8.5703125" style="49" bestFit="1" customWidth="1"/>
    <col min="6920" max="6920" width="8.42578125" style="49" bestFit="1" customWidth="1"/>
    <col min="6921" max="6921" width="13.28515625" style="49" bestFit="1" customWidth="1"/>
    <col min="6922" max="7168" width="9.140625" style="49"/>
    <col min="7169" max="7169" width="55.85546875" style="49" bestFit="1" customWidth="1"/>
    <col min="7170" max="7170" width="15.7109375" style="49" bestFit="1" customWidth="1"/>
    <col min="7171" max="7171" width="17.28515625" style="49" bestFit="1" customWidth="1"/>
    <col min="7172" max="7172" width="13.7109375" style="49" bestFit="1" customWidth="1"/>
    <col min="7173" max="7173" width="14.5703125" style="49" bestFit="1" customWidth="1"/>
    <col min="7174" max="7174" width="16.140625" style="49" bestFit="1" customWidth="1"/>
    <col min="7175" max="7175" width="8.5703125" style="49" bestFit="1" customWidth="1"/>
    <col min="7176" max="7176" width="8.42578125" style="49" bestFit="1" customWidth="1"/>
    <col min="7177" max="7177" width="13.28515625" style="49" bestFit="1" customWidth="1"/>
    <col min="7178" max="7424" width="9.140625" style="49"/>
    <col min="7425" max="7425" width="55.85546875" style="49" bestFit="1" customWidth="1"/>
    <col min="7426" max="7426" width="15.7109375" style="49" bestFit="1" customWidth="1"/>
    <col min="7427" max="7427" width="17.28515625" style="49" bestFit="1" customWidth="1"/>
    <col min="7428" max="7428" width="13.7109375" style="49" bestFit="1" customWidth="1"/>
    <col min="7429" max="7429" width="14.5703125" style="49" bestFit="1" customWidth="1"/>
    <col min="7430" max="7430" width="16.140625" style="49" bestFit="1" customWidth="1"/>
    <col min="7431" max="7431" width="8.5703125" style="49" bestFit="1" customWidth="1"/>
    <col min="7432" max="7432" width="8.42578125" style="49" bestFit="1" customWidth="1"/>
    <col min="7433" max="7433" width="13.28515625" style="49" bestFit="1" customWidth="1"/>
    <col min="7434" max="7680" width="9.140625" style="49"/>
    <col min="7681" max="7681" width="55.85546875" style="49" bestFit="1" customWidth="1"/>
    <col min="7682" max="7682" width="15.7109375" style="49" bestFit="1" customWidth="1"/>
    <col min="7683" max="7683" width="17.28515625" style="49" bestFit="1" customWidth="1"/>
    <col min="7684" max="7684" width="13.7109375" style="49" bestFit="1" customWidth="1"/>
    <col min="7685" max="7685" width="14.5703125" style="49" bestFit="1" customWidth="1"/>
    <col min="7686" max="7686" width="16.140625" style="49" bestFit="1" customWidth="1"/>
    <col min="7687" max="7687" width="8.5703125" style="49" bestFit="1" customWidth="1"/>
    <col min="7688" max="7688" width="8.42578125" style="49" bestFit="1" customWidth="1"/>
    <col min="7689" max="7689" width="13.28515625" style="49" bestFit="1" customWidth="1"/>
    <col min="7690" max="7936" width="9.140625" style="49"/>
    <col min="7937" max="7937" width="55.85546875" style="49" bestFit="1" customWidth="1"/>
    <col min="7938" max="7938" width="15.7109375" style="49" bestFit="1" customWidth="1"/>
    <col min="7939" max="7939" width="17.28515625" style="49" bestFit="1" customWidth="1"/>
    <col min="7940" max="7940" width="13.7109375" style="49" bestFit="1" customWidth="1"/>
    <col min="7941" max="7941" width="14.5703125" style="49" bestFit="1" customWidth="1"/>
    <col min="7942" max="7942" width="16.140625" style="49" bestFit="1" customWidth="1"/>
    <col min="7943" max="7943" width="8.5703125" style="49" bestFit="1" customWidth="1"/>
    <col min="7944" max="7944" width="8.42578125" style="49" bestFit="1" customWidth="1"/>
    <col min="7945" max="7945" width="13.28515625" style="49" bestFit="1" customWidth="1"/>
    <col min="7946" max="8192" width="9.140625" style="49"/>
    <col min="8193" max="8193" width="55.85546875" style="49" bestFit="1" customWidth="1"/>
    <col min="8194" max="8194" width="15.7109375" style="49" bestFit="1" customWidth="1"/>
    <col min="8195" max="8195" width="17.28515625" style="49" bestFit="1" customWidth="1"/>
    <col min="8196" max="8196" width="13.7109375" style="49" bestFit="1" customWidth="1"/>
    <col min="8197" max="8197" width="14.5703125" style="49" bestFit="1" customWidth="1"/>
    <col min="8198" max="8198" width="16.140625" style="49" bestFit="1" customWidth="1"/>
    <col min="8199" max="8199" width="8.5703125" style="49" bestFit="1" customWidth="1"/>
    <col min="8200" max="8200" width="8.42578125" style="49" bestFit="1" customWidth="1"/>
    <col min="8201" max="8201" width="13.28515625" style="49" bestFit="1" customWidth="1"/>
    <col min="8202" max="8448" width="9.140625" style="49"/>
    <col min="8449" max="8449" width="55.85546875" style="49" bestFit="1" customWidth="1"/>
    <col min="8450" max="8450" width="15.7109375" style="49" bestFit="1" customWidth="1"/>
    <col min="8451" max="8451" width="17.28515625" style="49" bestFit="1" customWidth="1"/>
    <col min="8452" max="8452" width="13.7109375" style="49" bestFit="1" customWidth="1"/>
    <col min="8453" max="8453" width="14.5703125" style="49" bestFit="1" customWidth="1"/>
    <col min="8454" max="8454" width="16.140625" style="49" bestFit="1" customWidth="1"/>
    <col min="8455" max="8455" width="8.5703125" style="49" bestFit="1" customWidth="1"/>
    <col min="8456" max="8456" width="8.42578125" style="49" bestFit="1" customWidth="1"/>
    <col min="8457" max="8457" width="13.28515625" style="49" bestFit="1" customWidth="1"/>
    <col min="8458" max="8704" width="9.140625" style="49"/>
    <col min="8705" max="8705" width="55.85546875" style="49" bestFit="1" customWidth="1"/>
    <col min="8706" max="8706" width="15.7109375" style="49" bestFit="1" customWidth="1"/>
    <col min="8707" max="8707" width="17.28515625" style="49" bestFit="1" customWidth="1"/>
    <col min="8708" max="8708" width="13.7109375" style="49" bestFit="1" customWidth="1"/>
    <col min="8709" max="8709" width="14.5703125" style="49" bestFit="1" customWidth="1"/>
    <col min="8710" max="8710" width="16.140625" style="49" bestFit="1" customWidth="1"/>
    <col min="8711" max="8711" width="8.5703125" style="49" bestFit="1" customWidth="1"/>
    <col min="8712" max="8712" width="8.42578125" style="49" bestFit="1" customWidth="1"/>
    <col min="8713" max="8713" width="13.28515625" style="49" bestFit="1" customWidth="1"/>
    <col min="8714" max="8960" width="9.140625" style="49"/>
    <col min="8961" max="8961" width="55.85546875" style="49" bestFit="1" customWidth="1"/>
    <col min="8962" max="8962" width="15.7109375" style="49" bestFit="1" customWidth="1"/>
    <col min="8963" max="8963" width="17.28515625" style="49" bestFit="1" customWidth="1"/>
    <col min="8964" max="8964" width="13.7109375" style="49" bestFit="1" customWidth="1"/>
    <col min="8965" max="8965" width="14.5703125" style="49" bestFit="1" customWidth="1"/>
    <col min="8966" max="8966" width="16.140625" style="49" bestFit="1" customWidth="1"/>
    <col min="8967" max="8967" width="8.5703125" style="49" bestFit="1" customWidth="1"/>
    <col min="8968" max="8968" width="8.42578125" style="49" bestFit="1" customWidth="1"/>
    <col min="8969" max="8969" width="13.28515625" style="49" bestFit="1" customWidth="1"/>
    <col min="8970" max="9216" width="9.140625" style="49"/>
    <col min="9217" max="9217" width="55.85546875" style="49" bestFit="1" customWidth="1"/>
    <col min="9218" max="9218" width="15.7109375" style="49" bestFit="1" customWidth="1"/>
    <col min="9219" max="9219" width="17.28515625" style="49" bestFit="1" customWidth="1"/>
    <col min="9220" max="9220" width="13.7109375" style="49" bestFit="1" customWidth="1"/>
    <col min="9221" max="9221" width="14.5703125" style="49" bestFit="1" customWidth="1"/>
    <col min="9222" max="9222" width="16.140625" style="49" bestFit="1" customWidth="1"/>
    <col min="9223" max="9223" width="8.5703125" style="49" bestFit="1" customWidth="1"/>
    <col min="9224" max="9224" width="8.42578125" style="49" bestFit="1" customWidth="1"/>
    <col min="9225" max="9225" width="13.28515625" style="49" bestFit="1" customWidth="1"/>
    <col min="9226" max="9472" width="9.140625" style="49"/>
    <col min="9473" max="9473" width="55.85546875" style="49" bestFit="1" customWidth="1"/>
    <col min="9474" max="9474" width="15.7109375" style="49" bestFit="1" customWidth="1"/>
    <col min="9475" max="9475" width="17.28515625" style="49" bestFit="1" customWidth="1"/>
    <col min="9476" max="9476" width="13.7109375" style="49" bestFit="1" customWidth="1"/>
    <col min="9477" max="9477" width="14.5703125" style="49" bestFit="1" customWidth="1"/>
    <col min="9478" max="9478" width="16.140625" style="49" bestFit="1" customWidth="1"/>
    <col min="9479" max="9479" width="8.5703125" style="49" bestFit="1" customWidth="1"/>
    <col min="9480" max="9480" width="8.42578125" style="49" bestFit="1" customWidth="1"/>
    <col min="9481" max="9481" width="13.28515625" style="49" bestFit="1" customWidth="1"/>
    <col min="9482" max="9728" width="9.140625" style="49"/>
    <col min="9729" max="9729" width="55.85546875" style="49" bestFit="1" customWidth="1"/>
    <col min="9730" max="9730" width="15.7109375" style="49" bestFit="1" customWidth="1"/>
    <col min="9731" max="9731" width="17.28515625" style="49" bestFit="1" customWidth="1"/>
    <col min="9732" max="9732" width="13.7109375" style="49" bestFit="1" customWidth="1"/>
    <col min="9733" max="9733" width="14.5703125" style="49" bestFit="1" customWidth="1"/>
    <col min="9734" max="9734" width="16.140625" style="49" bestFit="1" customWidth="1"/>
    <col min="9735" max="9735" width="8.5703125" style="49" bestFit="1" customWidth="1"/>
    <col min="9736" max="9736" width="8.42578125" style="49" bestFit="1" customWidth="1"/>
    <col min="9737" max="9737" width="13.28515625" style="49" bestFit="1" customWidth="1"/>
    <col min="9738" max="9984" width="9.140625" style="49"/>
    <col min="9985" max="9985" width="55.85546875" style="49" bestFit="1" customWidth="1"/>
    <col min="9986" max="9986" width="15.7109375" style="49" bestFit="1" customWidth="1"/>
    <col min="9987" max="9987" width="17.28515625" style="49" bestFit="1" customWidth="1"/>
    <col min="9988" max="9988" width="13.7109375" style="49" bestFit="1" customWidth="1"/>
    <col min="9989" max="9989" width="14.5703125" style="49" bestFit="1" customWidth="1"/>
    <col min="9990" max="9990" width="16.140625" style="49" bestFit="1" customWidth="1"/>
    <col min="9991" max="9991" width="8.5703125" style="49" bestFit="1" customWidth="1"/>
    <col min="9992" max="9992" width="8.42578125" style="49" bestFit="1" customWidth="1"/>
    <col min="9993" max="9993" width="13.28515625" style="49" bestFit="1" customWidth="1"/>
    <col min="9994" max="10240" width="9.140625" style="49"/>
    <col min="10241" max="10241" width="55.85546875" style="49" bestFit="1" customWidth="1"/>
    <col min="10242" max="10242" width="15.7109375" style="49" bestFit="1" customWidth="1"/>
    <col min="10243" max="10243" width="17.28515625" style="49" bestFit="1" customWidth="1"/>
    <col min="10244" max="10244" width="13.7109375" style="49" bestFit="1" customWidth="1"/>
    <col min="10245" max="10245" width="14.5703125" style="49" bestFit="1" customWidth="1"/>
    <col min="10246" max="10246" width="16.140625" style="49" bestFit="1" customWidth="1"/>
    <col min="10247" max="10247" width="8.5703125" style="49" bestFit="1" customWidth="1"/>
    <col min="10248" max="10248" width="8.42578125" style="49" bestFit="1" customWidth="1"/>
    <col min="10249" max="10249" width="13.28515625" style="49" bestFit="1" customWidth="1"/>
    <col min="10250" max="10496" width="9.140625" style="49"/>
    <col min="10497" max="10497" width="55.85546875" style="49" bestFit="1" customWidth="1"/>
    <col min="10498" max="10498" width="15.7109375" style="49" bestFit="1" customWidth="1"/>
    <col min="10499" max="10499" width="17.28515625" style="49" bestFit="1" customWidth="1"/>
    <col min="10500" max="10500" width="13.7109375" style="49" bestFit="1" customWidth="1"/>
    <col min="10501" max="10501" width="14.5703125" style="49" bestFit="1" customWidth="1"/>
    <col min="10502" max="10502" width="16.140625" style="49" bestFit="1" customWidth="1"/>
    <col min="10503" max="10503" width="8.5703125" style="49" bestFit="1" customWidth="1"/>
    <col min="10504" max="10504" width="8.42578125" style="49" bestFit="1" customWidth="1"/>
    <col min="10505" max="10505" width="13.28515625" style="49" bestFit="1" customWidth="1"/>
    <col min="10506" max="10752" width="9.140625" style="49"/>
    <col min="10753" max="10753" width="55.85546875" style="49" bestFit="1" customWidth="1"/>
    <col min="10754" max="10754" width="15.7109375" style="49" bestFit="1" customWidth="1"/>
    <col min="10755" max="10755" width="17.28515625" style="49" bestFit="1" customWidth="1"/>
    <col min="10756" max="10756" width="13.7109375" style="49" bestFit="1" customWidth="1"/>
    <col min="10757" max="10757" width="14.5703125" style="49" bestFit="1" customWidth="1"/>
    <col min="10758" max="10758" width="16.140625" style="49" bestFit="1" customWidth="1"/>
    <col min="10759" max="10759" width="8.5703125" style="49" bestFit="1" customWidth="1"/>
    <col min="10760" max="10760" width="8.42578125" style="49" bestFit="1" customWidth="1"/>
    <col min="10761" max="10761" width="13.28515625" style="49" bestFit="1" customWidth="1"/>
    <col min="10762" max="11008" width="9.140625" style="49"/>
    <col min="11009" max="11009" width="55.85546875" style="49" bestFit="1" customWidth="1"/>
    <col min="11010" max="11010" width="15.7109375" style="49" bestFit="1" customWidth="1"/>
    <col min="11011" max="11011" width="17.28515625" style="49" bestFit="1" customWidth="1"/>
    <col min="11012" max="11012" width="13.7109375" style="49" bestFit="1" customWidth="1"/>
    <col min="11013" max="11013" width="14.5703125" style="49" bestFit="1" customWidth="1"/>
    <col min="11014" max="11014" width="16.140625" style="49" bestFit="1" customWidth="1"/>
    <col min="11015" max="11015" width="8.5703125" style="49" bestFit="1" customWidth="1"/>
    <col min="11016" max="11016" width="8.42578125" style="49" bestFit="1" customWidth="1"/>
    <col min="11017" max="11017" width="13.28515625" style="49" bestFit="1" customWidth="1"/>
    <col min="11018" max="11264" width="9.140625" style="49"/>
    <col min="11265" max="11265" width="55.85546875" style="49" bestFit="1" customWidth="1"/>
    <col min="11266" max="11266" width="15.7109375" style="49" bestFit="1" customWidth="1"/>
    <col min="11267" max="11267" width="17.28515625" style="49" bestFit="1" customWidth="1"/>
    <col min="11268" max="11268" width="13.7109375" style="49" bestFit="1" customWidth="1"/>
    <col min="11269" max="11269" width="14.5703125" style="49" bestFit="1" customWidth="1"/>
    <col min="11270" max="11270" width="16.140625" style="49" bestFit="1" customWidth="1"/>
    <col min="11271" max="11271" width="8.5703125" style="49" bestFit="1" customWidth="1"/>
    <col min="11272" max="11272" width="8.42578125" style="49" bestFit="1" customWidth="1"/>
    <col min="11273" max="11273" width="13.28515625" style="49" bestFit="1" customWidth="1"/>
    <col min="11274" max="11520" width="9.140625" style="49"/>
    <col min="11521" max="11521" width="55.85546875" style="49" bestFit="1" customWidth="1"/>
    <col min="11522" max="11522" width="15.7109375" style="49" bestFit="1" customWidth="1"/>
    <col min="11523" max="11523" width="17.28515625" style="49" bestFit="1" customWidth="1"/>
    <col min="11524" max="11524" width="13.7109375" style="49" bestFit="1" customWidth="1"/>
    <col min="11525" max="11525" width="14.5703125" style="49" bestFit="1" customWidth="1"/>
    <col min="11526" max="11526" width="16.140625" style="49" bestFit="1" customWidth="1"/>
    <col min="11527" max="11527" width="8.5703125" style="49" bestFit="1" customWidth="1"/>
    <col min="11528" max="11528" width="8.42578125" style="49" bestFit="1" customWidth="1"/>
    <col min="11529" max="11529" width="13.28515625" style="49" bestFit="1" customWidth="1"/>
    <col min="11530" max="11776" width="9.140625" style="49"/>
    <col min="11777" max="11777" width="55.85546875" style="49" bestFit="1" customWidth="1"/>
    <col min="11778" max="11778" width="15.7109375" style="49" bestFit="1" customWidth="1"/>
    <col min="11779" max="11779" width="17.28515625" style="49" bestFit="1" customWidth="1"/>
    <col min="11780" max="11780" width="13.7109375" style="49" bestFit="1" customWidth="1"/>
    <col min="11781" max="11781" width="14.5703125" style="49" bestFit="1" customWidth="1"/>
    <col min="11782" max="11782" width="16.140625" style="49" bestFit="1" customWidth="1"/>
    <col min="11783" max="11783" width="8.5703125" style="49" bestFit="1" customWidth="1"/>
    <col min="11784" max="11784" width="8.42578125" style="49" bestFit="1" customWidth="1"/>
    <col min="11785" max="11785" width="13.28515625" style="49" bestFit="1" customWidth="1"/>
    <col min="11786" max="12032" width="9.140625" style="49"/>
    <col min="12033" max="12033" width="55.85546875" style="49" bestFit="1" customWidth="1"/>
    <col min="12034" max="12034" width="15.7109375" style="49" bestFit="1" customWidth="1"/>
    <col min="12035" max="12035" width="17.28515625" style="49" bestFit="1" customWidth="1"/>
    <col min="12036" max="12036" width="13.7109375" style="49" bestFit="1" customWidth="1"/>
    <col min="12037" max="12037" width="14.5703125" style="49" bestFit="1" customWidth="1"/>
    <col min="12038" max="12038" width="16.140625" style="49" bestFit="1" customWidth="1"/>
    <col min="12039" max="12039" width="8.5703125" style="49" bestFit="1" customWidth="1"/>
    <col min="12040" max="12040" width="8.42578125" style="49" bestFit="1" customWidth="1"/>
    <col min="12041" max="12041" width="13.28515625" style="49" bestFit="1" customWidth="1"/>
    <col min="12042" max="12288" width="9.140625" style="49"/>
    <col min="12289" max="12289" width="55.85546875" style="49" bestFit="1" customWidth="1"/>
    <col min="12290" max="12290" width="15.7109375" style="49" bestFit="1" customWidth="1"/>
    <col min="12291" max="12291" width="17.28515625" style="49" bestFit="1" customWidth="1"/>
    <col min="12292" max="12292" width="13.7109375" style="49" bestFit="1" customWidth="1"/>
    <col min="12293" max="12293" width="14.5703125" style="49" bestFit="1" customWidth="1"/>
    <col min="12294" max="12294" width="16.140625" style="49" bestFit="1" customWidth="1"/>
    <col min="12295" max="12295" width="8.5703125" style="49" bestFit="1" customWidth="1"/>
    <col min="12296" max="12296" width="8.42578125" style="49" bestFit="1" customWidth="1"/>
    <col min="12297" max="12297" width="13.28515625" style="49" bestFit="1" customWidth="1"/>
    <col min="12298" max="12544" width="9.140625" style="49"/>
    <col min="12545" max="12545" width="55.85546875" style="49" bestFit="1" customWidth="1"/>
    <col min="12546" max="12546" width="15.7109375" style="49" bestFit="1" customWidth="1"/>
    <col min="12547" max="12547" width="17.28515625" style="49" bestFit="1" customWidth="1"/>
    <col min="12548" max="12548" width="13.7109375" style="49" bestFit="1" customWidth="1"/>
    <col min="12549" max="12549" width="14.5703125" style="49" bestFit="1" customWidth="1"/>
    <col min="12550" max="12550" width="16.140625" style="49" bestFit="1" customWidth="1"/>
    <col min="12551" max="12551" width="8.5703125" style="49" bestFit="1" customWidth="1"/>
    <col min="12552" max="12552" width="8.42578125" style="49" bestFit="1" customWidth="1"/>
    <col min="12553" max="12553" width="13.28515625" style="49" bestFit="1" customWidth="1"/>
    <col min="12554" max="12800" width="9.140625" style="49"/>
    <col min="12801" max="12801" width="55.85546875" style="49" bestFit="1" customWidth="1"/>
    <col min="12802" max="12802" width="15.7109375" style="49" bestFit="1" customWidth="1"/>
    <col min="12803" max="12803" width="17.28515625" style="49" bestFit="1" customWidth="1"/>
    <col min="12804" max="12804" width="13.7109375" style="49" bestFit="1" customWidth="1"/>
    <col min="12805" max="12805" width="14.5703125" style="49" bestFit="1" customWidth="1"/>
    <col min="12806" max="12806" width="16.140625" style="49" bestFit="1" customWidth="1"/>
    <col min="12807" max="12807" width="8.5703125" style="49" bestFit="1" customWidth="1"/>
    <col min="12808" max="12808" width="8.42578125" style="49" bestFit="1" customWidth="1"/>
    <col min="12809" max="12809" width="13.28515625" style="49" bestFit="1" customWidth="1"/>
    <col min="12810" max="13056" width="9.140625" style="49"/>
    <col min="13057" max="13057" width="55.85546875" style="49" bestFit="1" customWidth="1"/>
    <col min="13058" max="13058" width="15.7109375" style="49" bestFit="1" customWidth="1"/>
    <col min="13059" max="13059" width="17.28515625" style="49" bestFit="1" customWidth="1"/>
    <col min="13060" max="13060" width="13.7109375" style="49" bestFit="1" customWidth="1"/>
    <col min="13061" max="13061" width="14.5703125" style="49" bestFit="1" customWidth="1"/>
    <col min="13062" max="13062" width="16.140625" style="49" bestFit="1" customWidth="1"/>
    <col min="13063" max="13063" width="8.5703125" style="49" bestFit="1" customWidth="1"/>
    <col min="13064" max="13064" width="8.42578125" style="49" bestFit="1" customWidth="1"/>
    <col min="13065" max="13065" width="13.28515625" style="49" bestFit="1" customWidth="1"/>
    <col min="13066" max="13312" width="9.140625" style="49"/>
    <col min="13313" max="13313" width="55.85546875" style="49" bestFit="1" customWidth="1"/>
    <col min="13314" max="13314" width="15.7109375" style="49" bestFit="1" customWidth="1"/>
    <col min="13315" max="13315" width="17.28515625" style="49" bestFit="1" customWidth="1"/>
    <col min="13316" max="13316" width="13.7109375" style="49" bestFit="1" customWidth="1"/>
    <col min="13317" max="13317" width="14.5703125" style="49" bestFit="1" customWidth="1"/>
    <col min="13318" max="13318" width="16.140625" style="49" bestFit="1" customWidth="1"/>
    <col min="13319" max="13319" width="8.5703125" style="49" bestFit="1" customWidth="1"/>
    <col min="13320" max="13320" width="8.42578125" style="49" bestFit="1" customWidth="1"/>
    <col min="13321" max="13321" width="13.28515625" style="49" bestFit="1" customWidth="1"/>
    <col min="13322" max="13568" width="9.140625" style="49"/>
    <col min="13569" max="13569" width="55.85546875" style="49" bestFit="1" customWidth="1"/>
    <col min="13570" max="13570" width="15.7109375" style="49" bestFit="1" customWidth="1"/>
    <col min="13571" max="13571" width="17.28515625" style="49" bestFit="1" customWidth="1"/>
    <col min="13572" max="13572" width="13.7109375" style="49" bestFit="1" customWidth="1"/>
    <col min="13573" max="13573" width="14.5703125" style="49" bestFit="1" customWidth="1"/>
    <col min="13574" max="13574" width="16.140625" style="49" bestFit="1" customWidth="1"/>
    <col min="13575" max="13575" width="8.5703125" style="49" bestFit="1" customWidth="1"/>
    <col min="13576" max="13576" width="8.42578125" style="49" bestFit="1" customWidth="1"/>
    <col min="13577" max="13577" width="13.28515625" style="49" bestFit="1" customWidth="1"/>
    <col min="13578" max="13824" width="9.140625" style="49"/>
    <col min="13825" max="13825" width="55.85546875" style="49" bestFit="1" customWidth="1"/>
    <col min="13826" max="13826" width="15.7109375" style="49" bestFit="1" customWidth="1"/>
    <col min="13827" max="13827" width="17.28515625" style="49" bestFit="1" customWidth="1"/>
    <col min="13828" max="13828" width="13.7109375" style="49" bestFit="1" customWidth="1"/>
    <col min="13829" max="13829" width="14.5703125" style="49" bestFit="1" customWidth="1"/>
    <col min="13830" max="13830" width="16.140625" style="49" bestFit="1" customWidth="1"/>
    <col min="13831" max="13831" width="8.5703125" style="49" bestFit="1" customWidth="1"/>
    <col min="13832" max="13832" width="8.42578125" style="49" bestFit="1" customWidth="1"/>
    <col min="13833" max="13833" width="13.28515625" style="49" bestFit="1" customWidth="1"/>
    <col min="13834" max="14080" width="9.140625" style="49"/>
    <col min="14081" max="14081" width="55.85546875" style="49" bestFit="1" customWidth="1"/>
    <col min="14082" max="14082" width="15.7109375" style="49" bestFit="1" customWidth="1"/>
    <col min="14083" max="14083" width="17.28515625" style="49" bestFit="1" customWidth="1"/>
    <col min="14084" max="14084" width="13.7109375" style="49" bestFit="1" customWidth="1"/>
    <col min="14085" max="14085" width="14.5703125" style="49" bestFit="1" customWidth="1"/>
    <col min="14086" max="14086" width="16.140625" style="49" bestFit="1" customWidth="1"/>
    <col min="14087" max="14087" width="8.5703125" style="49" bestFit="1" customWidth="1"/>
    <col min="14088" max="14088" width="8.42578125" style="49" bestFit="1" customWidth="1"/>
    <col min="14089" max="14089" width="13.28515625" style="49" bestFit="1" customWidth="1"/>
    <col min="14090" max="14336" width="9.140625" style="49"/>
    <col min="14337" max="14337" width="55.85546875" style="49" bestFit="1" customWidth="1"/>
    <col min="14338" max="14338" width="15.7109375" style="49" bestFit="1" customWidth="1"/>
    <col min="14339" max="14339" width="17.28515625" style="49" bestFit="1" customWidth="1"/>
    <col min="14340" max="14340" width="13.7109375" style="49" bestFit="1" customWidth="1"/>
    <col min="14341" max="14341" width="14.5703125" style="49" bestFit="1" customWidth="1"/>
    <col min="14342" max="14342" width="16.140625" style="49" bestFit="1" customWidth="1"/>
    <col min="14343" max="14343" width="8.5703125" style="49" bestFit="1" customWidth="1"/>
    <col min="14344" max="14344" width="8.42578125" style="49" bestFit="1" customWidth="1"/>
    <col min="14345" max="14345" width="13.28515625" style="49" bestFit="1" customWidth="1"/>
    <col min="14346" max="14592" width="9.140625" style="49"/>
    <col min="14593" max="14593" width="55.85546875" style="49" bestFit="1" customWidth="1"/>
    <col min="14594" max="14594" width="15.7109375" style="49" bestFit="1" customWidth="1"/>
    <col min="14595" max="14595" width="17.28515625" style="49" bestFit="1" customWidth="1"/>
    <col min="14596" max="14596" width="13.7109375" style="49" bestFit="1" customWidth="1"/>
    <col min="14597" max="14597" width="14.5703125" style="49" bestFit="1" customWidth="1"/>
    <col min="14598" max="14598" width="16.140625" style="49" bestFit="1" customWidth="1"/>
    <col min="14599" max="14599" width="8.5703125" style="49" bestFit="1" customWidth="1"/>
    <col min="14600" max="14600" width="8.42578125" style="49" bestFit="1" customWidth="1"/>
    <col min="14601" max="14601" width="13.28515625" style="49" bestFit="1" customWidth="1"/>
    <col min="14602" max="14848" width="9.140625" style="49"/>
    <col min="14849" max="14849" width="55.85546875" style="49" bestFit="1" customWidth="1"/>
    <col min="14850" max="14850" width="15.7109375" style="49" bestFit="1" customWidth="1"/>
    <col min="14851" max="14851" width="17.28515625" style="49" bestFit="1" customWidth="1"/>
    <col min="14852" max="14852" width="13.7109375" style="49" bestFit="1" customWidth="1"/>
    <col min="14853" max="14853" width="14.5703125" style="49" bestFit="1" customWidth="1"/>
    <col min="14854" max="14854" width="16.140625" style="49" bestFit="1" customWidth="1"/>
    <col min="14855" max="14855" width="8.5703125" style="49" bestFit="1" customWidth="1"/>
    <col min="14856" max="14856" width="8.42578125" style="49" bestFit="1" customWidth="1"/>
    <col min="14857" max="14857" width="13.28515625" style="49" bestFit="1" customWidth="1"/>
    <col min="14858" max="15104" width="9.140625" style="49"/>
    <col min="15105" max="15105" width="55.85546875" style="49" bestFit="1" customWidth="1"/>
    <col min="15106" max="15106" width="15.7109375" style="49" bestFit="1" customWidth="1"/>
    <col min="15107" max="15107" width="17.28515625" style="49" bestFit="1" customWidth="1"/>
    <col min="15108" max="15108" width="13.7109375" style="49" bestFit="1" customWidth="1"/>
    <col min="15109" max="15109" width="14.5703125" style="49" bestFit="1" customWidth="1"/>
    <col min="15110" max="15110" width="16.140625" style="49" bestFit="1" customWidth="1"/>
    <col min="15111" max="15111" width="8.5703125" style="49" bestFit="1" customWidth="1"/>
    <col min="15112" max="15112" width="8.42578125" style="49" bestFit="1" customWidth="1"/>
    <col min="15113" max="15113" width="13.28515625" style="49" bestFit="1" customWidth="1"/>
    <col min="15114" max="15360" width="9.140625" style="49"/>
    <col min="15361" max="15361" width="55.85546875" style="49" bestFit="1" customWidth="1"/>
    <col min="15362" max="15362" width="15.7109375" style="49" bestFit="1" customWidth="1"/>
    <col min="15363" max="15363" width="17.28515625" style="49" bestFit="1" customWidth="1"/>
    <col min="15364" max="15364" width="13.7109375" style="49" bestFit="1" customWidth="1"/>
    <col min="15365" max="15365" width="14.5703125" style="49" bestFit="1" customWidth="1"/>
    <col min="15366" max="15366" width="16.140625" style="49" bestFit="1" customWidth="1"/>
    <col min="15367" max="15367" width="8.5703125" style="49" bestFit="1" customWidth="1"/>
    <col min="15368" max="15368" width="8.42578125" style="49" bestFit="1" customWidth="1"/>
    <col min="15369" max="15369" width="13.28515625" style="49" bestFit="1" customWidth="1"/>
    <col min="15370" max="15616" width="9.140625" style="49"/>
    <col min="15617" max="15617" width="55.85546875" style="49" bestFit="1" customWidth="1"/>
    <col min="15618" max="15618" width="15.7109375" style="49" bestFit="1" customWidth="1"/>
    <col min="15619" max="15619" width="17.28515625" style="49" bestFit="1" customWidth="1"/>
    <col min="15620" max="15620" width="13.7109375" style="49" bestFit="1" customWidth="1"/>
    <col min="15621" max="15621" width="14.5703125" style="49" bestFit="1" customWidth="1"/>
    <col min="15622" max="15622" width="16.140625" style="49" bestFit="1" customWidth="1"/>
    <col min="15623" max="15623" width="8.5703125" style="49" bestFit="1" customWidth="1"/>
    <col min="15624" max="15624" width="8.42578125" style="49" bestFit="1" customWidth="1"/>
    <col min="15625" max="15625" width="13.28515625" style="49" bestFit="1" customWidth="1"/>
    <col min="15626" max="15872" width="9.140625" style="49"/>
    <col min="15873" max="15873" width="55.85546875" style="49" bestFit="1" customWidth="1"/>
    <col min="15874" max="15874" width="15.7109375" style="49" bestFit="1" customWidth="1"/>
    <col min="15875" max="15875" width="17.28515625" style="49" bestFit="1" customWidth="1"/>
    <col min="15876" max="15876" width="13.7109375" style="49" bestFit="1" customWidth="1"/>
    <col min="15877" max="15877" width="14.5703125" style="49" bestFit="1" customWidth="1"/>
    <col min="15878" max="15878" width="16.140625" style="49" bestFit="1" customWidth="1"/>
    <col min="15879" max="15879" width="8.5703125" style="49" bestFit="1" customWidth="1"/>
    <col min="15880" max="15880" width="8.42578125" style="49" bestFit="1" customWidth="1"/>
    <col min="15881" max="15881" width="13.28515625" style="49" bestFit="1" customWidth="1"/>
    <col min="15882" max="16128" width="9.140625" style="49"/>
    <col min="16129" max="16129" width="55.85546875" style="49" bestFit="1" customWidth="1"/>
    <col min="16130" max="16130" width="15.7109375" style="49" bestFit="1" customWidth="1"/>
    <col min="16131" max="16131" width="17.28515625" style="49" bestFit="1" customWidth="1"/>
    <col min="16132" max="16132" width="13.7109375" style="49" bestFit="1" customWidth="1"/>
    <col min="16133" max="16133" width="14.5703125" style="49" bestFit="1" customWidth="1"/>
    <col min="16134" max="16134" width="16.140625" style="49" bestFit="1" customWidth="1"/>
    <col min="16135" max="16135" width="8.5703125" style="49" bestFit="1" customWidth="1"/>
    <col min="16136" max="16136" width="8.42578125" style="49" bestFit="1" customWidth="1"/>
    <col min="16137" max="16137" width="13.28515625" style="49" bestFit="1" customWidth="1"/>
    <col min="16138" max="16384" width="9.140625" style="49"/>
  </cols>
  <sheetData>
    <row r="1" spans="1:9">
      <c r="A1" s="632" t="s">
        <v>304</v>
      </c>
      <c r="B1" s="632"/>
      <c r="C1" s="632"/>
      <c r="D1" s="632"/>
    </row>
    <row r="2" spans="1:9">
      <c r="A2" s="177" t="s">
        <v>305</v>
      </c>
      <c r="B2" s="178" t="s">
        <v>4</v>
      </c>
      <c r="C2" s="179" t="s">
        <v>5</v>
      </c>
      <c r="D2" s="178" t="s">
        <v>6</v>
      </c>
      <c r="E2" s="179" t="s">
        <v>57</v>
      </c>
      <c r="F2" s="178" t="s">
        <v>272</v>
      </c>
      <c r="G2" s="179" t="s">
        <v>286</v>
      </c>
      <c r="H2" s="178" t="s">
        <v>97</v>
      </c>
      <c r="I2" s="180" t="s">
        <v>273</v>
      </c>
    </row>
    <row r="3" spans="1:9">
      <c r="A3" s="528" t="s">
        <v>306</v>
      </c>
      <c r="B3" s="529">
        <f>SUM(B5:B7)</f>
        <v>311721354.17000008</v>
      </c>
      <c r="C3" s="529">
        <f>SUM(C5:C7)</f>
        <v>1082936303.4499996</v>
      </c>
      <c r="D3" s="529">
        <f>SUM(D5:D7)</f>
        <v>45399510.449999996</v>
      </c>
      <c r="E3" s="529">
        <f>SUM(E5:E7)</f>
        <v>168058407.52000001</v>
      </c>
      <c r="F3" s="530">
        <f>SUM(B3:E3)</f>
        <v>1608115575.5899997</v>
      </c>
      <c r="G3" s="201">
        <f>SUM(G4:G7)</f>
        <v>108645</v>
      </c>
      <c r="H3" s="183" t="s">
        <v>180</v>
      </c>
      <c r="I3" s="531">
        <f>+F3/G3</f>
        <v>14801.560822771409</v>
      </c>
    </row>
    <row r="4" spans="1:9">
      <c r="A4" s="528" t="s">
        <v>307</v>
      </c>
      <c r="B4" s="452"/>
      <c r="C4" s="532"/>
      <c r="D4" s="532"/>
      <c r="E4" s="450"/>
      <c r="F4" s="530"/>
      <c r="G4" s="88"/>
      <c r="H4" s="79"/>
      <c r="I4" s="531"/>
    </row>
    <row r="5" spans="1:9">
      <c r="A5" s="533" t="s">
        <v>308</v>
      </c>
      <c r="B5" s="121">
        <f>ตาราง4!C4</f>
        <v>165994042.49076706</v>
      </c>
      <c r="C5" s="121">
        <f>ตาราง4!D4</f>
        <v>1036999897.8511219</v>
      </c>
      <c r="D5" s="121">
        <f>ตาราง4!E4</f>
        <v>42849436.511423483</v>
      </c>
      <c r="E5" s="121">
        <f>ตาราง4!F4</f>
        <v>128113079.89353175</v>
      </c>
      <c r="F5" s="530">
        <f>SUM(B5:E5)</f>
        <v>1373956456.7468443</v>
      </c>
      <c r="G5" s="202">
        <f>ตาราง4!H4</f>
        <v>108206</v>
      </c>
      <c r="H5" s="188" t="s">
        <v>180</v>
      </c>
      <c r="I5" s="531">
        <f>+F5/G5</f>
        <v>12697.599548517128</v>
      </c>
    </row>
    <row r="6" spans="1:9">
      <c r="A6" s="534" t="s">
        <v>309</v>
      </c>
      <c r="B6" s="121">
        <f>ตาราง4!C6</f>
        <v>14730000.401086358</v>
      </c>
      <c r="C6" s="121">
        <f>ตาราง4!D6</f>
        <v>3036423.9208058454</v>
      </c>
      <c r="D6" s="121">
        <f>ตาราง4!E6</f>
        <v>456797.87955131009</v>
      </c>
      <c r="E6" s="121">
        <f>ตาราง4!F6</f>
        <v>39816398.587529756</v>
      </c>
      <c r="F6" s="530">
        <f>SUM(B6:E6)</f>
        <v>58039620.788973272</v>
      </c>
      <c r="G6" s="204">
        <f>ตาราง4!H6</f>
        <v>56</v>
      </c>
      <c r="H6" s="513" t="s">
        <v>205</v>
      </c>
      <c r="I6" s="531">
        <f>+F6/G6</f>
        <v>1036421.7998030941</v>
      </c>
    </row>
    <row r="7" spans="1:9">
      <c r="A7" s="528" t="s">
        <v>310</v>
      </c>
      <c r="B7" s="182">
        <f>ตาราง4!C7</f>
        <v>130997311.27814668</v>
      </c>
      <c r="C7" s="182">
        <f>ตาราง4!D7</f>
        <v>42899981.678071812</v>
      </c>
      <c r="D7" s="182">
        <f>ตาราง4!E7</f>
        <v>2093276.0590252054</v>
      </c>
      <c r="E7" s="182">
        <f>ตาราง4!F7</f>
        <v>128929.03893849434</v>
      </c>
      <c r="F7" s="530">
        <f>SUM(B7:E7)</f>
        <v>176119498.05418217</v>
      </c>
      <c r="G7" s="203">
        <f>ตาราง4!H7</f>
        <v>383</v>
      </c>
      <c r="H7" s="188" t="s">
        <v>180</v>
      </c>
      <c r="I7" s="531">
        <f>+F7/G7</f>
        <v>459842.03147306049</v>
      </c>
    </row>
    <row r="8" spans="1:9">
      <c r="A8" s="535"/>
      <c r="B8" s="449"/>
      <c r="C8" s="536"/>
      <c r="D8" s="536"/>
      <c r="E8" s="199"/>
      <c r="F8" s="537"/>
      <c r="G8" s="537"/>
      <c r="H8" s="538"/>
      <c r="I8" s="199"/>
    </row>
    <row r="9" spans="1:9" ht="21.75" thickBot="1">
      <c r="A9" s="535" t="s">
        <v>7</v>
      </c>
      <c r="B9" s="539">
        <f>SUM(B5:B8)</f>
        <v>311721354.17000008</v>
      </c>
      <c r="C9" s="539">
        <f>SUM(C5:C8)</f>
        <v>1082936303.4499996</v>
      </c>
      <c r="D9" s="539">
        <f>SUM(D5:D8)</f>
        <v>45399510.449999996</v>
      </c>
      <c r="E9" s="539">
        <f>SUM(E5:E8)</f>
        <v>168058407.52000001</v>
      </c>
      <c r="F9" s="539">
        <f>SUM(F5:F8)</f>
        <v>1608115575.5899997</v>
      </c>
      <c r="G9" s="539"/>
      <c r="H9" s="540"/>
      <c r="I9" s="541"/>
    </row>
    <row r="10" spans="1:9" ht="21.75" thickTop="1"/>
    <row r="12" spans="1:9">
      <c r="A12" s="527" t="s">
        <v>291</v>
      </c>
    </row>
  </sheetData>
  <mergeCells count="1">
    <mergeCell ref="A1:D1"/>
  </mergeCells>
  <pageMargins left="0.70866141732283461" right="0.70866141732283461" top="1.1417322834645669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ตาราง1</vt:lpstr>
      <vt:lpstr>ตาราง1.1</vt:lpstr>
      <vt:lpstr>ตาราง2</vt:lpstr>
      <vt:lpstr>ตาราง3</vt:lpstr>
      <vt:lpstr>ตาราง3.1</vt:lpstr>
      <vt:lpstr>ตาราง3.2</vt:lpstr>
      <vt:lpstr>ตาราง4</vt:lpstr>
      <vt:lpstr>ตาราง5</vt:lpstr>
      <vt:lpstr>ตาราง6</vt:lpstr>
      <vt:lpstr>ตาราง7</vt:lpstr>
      <vt:lpstr>ตาราง8</vt:lpstr>
      <vt:lpstr>ตาราง9</vt:lpstr>
      <vt:lpstr>ตาราง10</vt:lpstr>
      <vt:lpstr>ตาราง11</vt:lpstr>
      <vt:lpstr>ตาราง12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uccit</dc:creator>
  <cp:lastModifiedBy>uccit</cp:lastModifiedBy>
  <cp:lastPrinted>2023-02-17T08:28:24Z</cp:lastPrinted>
  <dcterms:created xsi:type="dcterms:W3CDTF">2023-02-16T07:13:53Z</dcterms:created>
  <dcterms:modified xsi:type="dcterms:W3CDTF">2023-02-17T08:53:43Z</dcterms:modified>
</cp:coreProperties>
</file>