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ลอย\ต้นทุนปีงบ68\"/>
    </mc:Choice>
  </mc:AlternateContent>
  <xr:revisionPtr revIDLastSave="0" documentId="13_ncr:1_{2FBF1006-BA57-4B8F-88A4-12DFA84798A3}" xr6:coauthVersionLast="47" xr6:coauthVersionMax="47" xr10:uidLastSave="{00000000-0000-0000-0000-000000000000}"/>
  <bookViews>
    <workbookView xWindow="-109" yWindow="-109" windowWidth="26301" windowHeight="14305" tabRatio="849" firstSheet="2" activeTab="10" xr2:uid="{70FA8371-4791-4529-9152-600477FBF47A}"/>
  </bookViews>
  <sheets>
    <sheet name="ตารางที่ 1" sheetId="22" r:id="rId1"/>
    <sheet name="ตาราง1.1 " sheetId="19" r:id="rId2"/>
    <sheet name="ตาราง2" sheetId="24" r:id="rId3"/>
    <sheet name="ตาราง3" sheetId="6" r:id="rId4"/>
    <sheet name="ตาราง3.1" sheetId="4" r:id="rId5"/>
    <sheet name="ตาราง3.2กิจกรรมย่อย" sheetId="20" r:id="rId6"/>
    <sheet name="ตาราง 4ผลผลิตย่อย" sheetId="8" r:id="rId7"/>
    <sheet name="ตาราง5" sheetId="7" r:id="rId8"/>
    <sheet name="ตาราง6" sheetId="9" r:id="rId9"/>
    <sheet name="ตาราง7" sheetId="23" r:id="rId10"/>
    <sheet name="ตาราง 8" sheetId="25" r:id="rId11"/>
    <sheet name="ตาราง 9" sheetId="12" r:id="rId12"/>
    <sheet name="ตาราง10" sheetId="14" r:id="rId13"/>
    <sheet name="ตาราง11" sheetId="15" r:id="rId14"/>
    <sheet name="ตาราง12" sheetId="16" r:id="rId15"/>
    <sheet name="หน้าเว็บ" sheetId="17" r:id="rId16"/>
  </sheets>
  <externalReferences>
    <externalReference r:id="rId17"/>
    <externalReference r:id="rId18"/>
  </externalReferences>
  <definedNames>
    <definedName name="_xlnm._FilterDatabase" localSheetId="1" hidden="1">'ตาราง1.1 '!$B$2:$B$140</definedName>
    <definedName name="_xlnm.Print_Area" localSheetId="10">'ตาราง 8'!$B$1:$U$31</definedName>
    <definedName name="_xlnm.Print_Area" localSheetId="11">'ตาราง 9'!$A$1:$T$17</definedName>
    <definedName name="_xlnm.Print_Area" localSheetId="1">'ตาราง1.1 '!$B$1:$H$120</definedName>
    <definedName name="_xlnm.Print_Area" localSheetId="12">ตาราง10!$A$1:$T$20</definedName>
    <definedName name="_xlnm.Print_Area" localSheetId="13">ตาราง11!$B$1:$Q$36</definedName>
    <definedName name="_xlnm.Print_Area" localSheetId="14">ตาราง12!$B$1:$K$19</definedName>
    <definedName name="_xlnm.Print_Area" localSheetId="2">ตาราง2!$A$1:$M$33</definedName>
    <definedName name="_xlnm.Print_Area" localSheetId="3">ตาราง3!$A$2:$I$124</definedName>
    <definedName name="_xlnm.Print_Area" localSheetId="4">ตาราง3.1!$B$1:$G$30</definedName>
    <definedName name="_xlnm.Print_Area" localSheetId="9">ตาราง7!$B$2:$U$137</definedName>
    <definedName name="_xlnm.Print_Area" localSheetId="0">'ตารางที่ 1'!$A$1:$K$17</definedName>
    <definedName name="_xlnm.Print_Titles" localSheetId="3">ตาราง3!$2:$3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5" l="1"/>
  <c r="L24" i="25"/>
  <c r="O24" i="25"/>
  <c r="N24" i="25"/>
  <c r="M24" i="25"/>
  <c r="H177" i="20"/>
  <c r="I34" i="15" l="1"/>
  <c r="J34" i="15"/>
  <c r="K34" i="15"/>
  <c r="L34" i="15"/>
  <c r="M34" i="15"/>
  <c r="G34" i="15"/>
  <c r="F34" i="15"/>
  <c r="E34" i="15"/>
  <c r="D34" i="15"/>
  <c r="C34" i="15"/>
  <c r="E14" i="14"/>
  <c r="D14" i="14"/>
  <c r="C14" i="14"/>
  <c r="B14" i="14"/>
  <c r="F12" i="14"/>
  <c r="I12" i="14" s="1"/>
  <c r="I11" i="14"/>
  <c r="F11" i="14"/>
  <c r="F10" i="14"/>
  <c r="F14" i="14" s="1"/>
  <c r="F8" i="14"/>
  <c r="I8" i="14" s="1"/>
  <c r="N6" i="12"/>
  <c r="E11" i="12"/>
  <c r="D11" i="12"/>
  <c r="C11" i="12"/>
  <c r="B11" i="12"/>
  <c r="F9" i="12"/>
  <c r="I9" i="12" s="1"/>
  <c r="F8" i="12"/>
  <c r="F6" i="12"/>
  <c r="I6" i="12" s="1"/>
  <c r="F11" i="12" l="1"/>
  <c r="I8" i="12"/>
  <c r="I10" i="14"/>
  <c r="F24" i="25"/>
  <c r="E24" i="25"/>
  <c r="D24" i="25"/>
  <c r="C24" i="25"/>
  <c r="G23" i="25"/>
  <c r="J23" i="25" s="1"/>
  <c r="G22" i="25"/>
  <c r="J22" i="25" s="1"/>
  <c r="G21" i="25"/>
  <c r="J21" i="25" s="1"/>
  <c r="G20" i="25"/>
  <c r="J20" i="25" s="1"/>
  <c r="G19" i="25"/>
  <c r="J19" i="25" s="1"/>
  <c r="G18" i="25"/>
  <c r="J18" i="25" s="1"/>
  <c r="G17" i="25"/>
  <c r="J17" i="25" s="1"/>
  <c r="G16" i="25"/>
  <c r="J16" i="25" s="1"/>
  <c r="G15" i="25"/>
  <c r="J15" i="25" s="1"/>
  <c r="G14" i="25"/>
  <c r="J14" i="25" s="1"/>
  <c r="G13" i="25"/>
  <c r="J13" i="25" s="1"/>
  <c r="G12" i="25"/>
  <c r="J12" i="25" s="1"/>
  <c r="G11" i="25"/>
  <c r="J11" i="25" s="1"/>
  <c r="G10" i="25"/>
  <c r="J10" i="25" s="1"/>
  <c r="G9" i="25"/>
  <c r="G8" i="25"/>
  <c r="J8" i="25" s="1"/>
  <c r="F3" i="9"/>
  <c r="I3" i="9" s="1"/>
  <c r="G5" i="9"/>
  <c r="F8" i="7"/>
  <c r="C8" i="7"/>
  <c r="G123" i="19"/>
  <c r="G5" i="6"/>
  <c r="P11" i="23" s="1"/>
  <c r="G115" i="6"/>
  <c r="P117" i="23" s="1"/>
  <c r="G116" i="6"/>
  <c r="P118" i="23" s="1"/>
  <c r="G117" i="6"/>
  <c r="P119" i="23" s="1"/>
  <c r="G118" i="6"/>
  <c r="P120" i="23" s="1"/>
  <c r="G119" i="6"/>
  <c r="P121" i="23" s="1"/>
  <c r="G120" i="6"/>
  <c r="P122" i="23" s="1"/>
  <c r="T122" i="23" s="1"/>
  <c r="G121" i="6"/>
  <c r="P123" i="23" s="1"/>
  <c r="T123" i="23" s="1"/>
  <c r="G122" i="6"/>
  <c r="P124" i="23" s="1"/>
  <c r="G123" i="6"/>
  <c r="P125" i="23" s="1"/>
  <c r="G114" i="6"/>
  <c r="P116" i="23" s="1"/>
  <c r="G6" i="6"/>
  <c r="P12" i="23" s="1"/>
  <c r="G7" i="6"/>
  <c r="P13" i="23" s="1"/>
  <c r="G8" i="6"/>
  <c r="P14" i="23" s="1"/>
  <c r="G9" i="6"/>
  <c r="P15" i="23" s="1"/>
  <c r="G10" i="6"/>
  <c r="P16" i="23" s="1"/>
  <c r="G11" i="6"/>
  <c r="P17" i="23" s="1"/>
  <c r="G12" i="6"/>
  <c r="P18" i="23" s="1"/>
  <c r="G13" i="6"/>
  <c r="P19" i="23" s="1"/>
  <c r="G14" i="6"/>
  <c r="P20" i="23" s="1"/>
  <c r="G15" i="6"/>
  <c r="P21" i="23" s="1"/>
  <c r="G16" i="6"/>
  <c r="P22" i="23" s="1"/>
  <c r="G17" i="6"/>
  <c r="P23" i="23" s="1"/>
  <c r="G18" i="6"/>
  <c r="P24" i="23" s="1"/>
  <c r="G19" i="6"/>
  <c r="P25" i="23" s="1"/>
  <c r="G20" i="6"/>
  <c r="P26" i="23" s="1"/>
  <c r="G21" i="6"/>
  <c r="P27" i="23" s="1"/>
  <c r="G22" i="6"/>
  <c r="P28" i="23" s="1"/>
  <c r="G23" i="6"/>
  <c r="P29" i="23" s="1"/>
  <c r="G24" i="6"/>
  <c r="P30" i="23" s="1"/>
  <c r="G25" i="6"/>
  <c r="P31" i="23" s="1"/>
  <c r="G26" i="6"/>
  <c r="P32" i="23" s="1"/>
  <c r="G27" i="6"/>
  <c r="P33" i="23" s="1"/>
  <c r="G28" i="6"/>
  <c r="P34" i="23" s="1"/>
  <c r="G29" i="6"/>
  <c r="P35" i="23" s="1"/>
  <c r="G30" i="6"/>
  <c r="P36" i="23" s="1"/>
  <c r="G31" i="6"/>
  <c r="P37" i="23" s="1"/>
  <c r="G32" i="6"/>
  <c r="P38" i="23" s="1"/>
  <c r="G33" i="6"/>
  <c r="P39" i="23" s="1"/>
  <c r="T39" i="23" s="1"/>
  <c r="G34" i="6"/>
  <c r="P40" i="23" s="1"/>
  <c r="G35" i="6"/>
  <c r="P41" i="23" s="1"/>
  <c r="G36" i="6"/>
  <c r="P42" i="23" s="1"/>
  <c r="G37" i="6"/>
  <c r="P43" i="23" s="1"/>
  <c r="G38" i="6"/>
  <c r="P44" i="23" s="1"/>
  <c r="G39" i="6"/>
  <c r="P45" i="23" s="1"/>
  <c r="G40" i="6"/>
  <c r="P46" i="23" s="1"/>
  <c r="G41" i="6"/>
  <c r="P47" i="23" s="1"/>
  <c r="G42" i="6"/>
  <c r="P48" i="23" s="1"/>
  <c r="G43" i="6"/>
  <c r="P49" i="23" s="1"/>
  <c r="G44" i="6"/>
  <c r="P50" i="23" s="1"/>
  <c r="G45" i="6"/>
  <c r="P51" i="23" s="1"/>
  <c r="G46" i="6"/>
  <c r="P52" i="23" s="1"/>
  <c r="G47" i="6"/>
  <c r="P53" i="23" s="1"/>
  <c r="G48" i="6"/>
  <c r="P54" i="23" s="1"/>
  <c r="G49" i="6"/>
  <c r="P55" i="23" s="1"/>
  <c r="G50" i="6"/>
  <c r="P56" i="23" s="1"/>
  <c r="G51" i="6"/>
  <c r="P57" i="23" s="1"/>
  <c r="G52" i="6"/>
  <c r="P58" i="23" s="1"/>
  <c r="G53" i="6"/>
  <c r="P59" i="23" s="1"/>
  <c r="G54" i="6"/>
  <c r="P60" i="23" s="1"/>
  <c r="G55" i="6"/>
  <c r="P61" i="23" s="1"/>
  <c r="G56" i="6"/>
  <c r="P62" i="23" s="1"/>
  <c r="G57" i="6"/>
  <c r="G58" i="6"/>
  <c r="P63" i="23" s="1"/>
  <c r="G59" i="6"/>
  <c r="P64" i="23" s="1"/>
  <c r="G60" i="6"/>
  <c r="P65" i="23" s="1"/>
  <c r="G61" i="6"/>
  <c r="P66" i="23" s="1"/>
  <c r="G62" i="6"/>
  <c r="P67" i="23" s="1"/>
  <c r="G63" i="6"/>
  <c r="P68" i="23" s="1"/>
  <c r="G64" i="6"/>
  <c r="P69" i="23" s="1"/>
  <c r="G65" i="6"/>
  <c r="P70" i="23" s="1"/>
  <c r="G66" i="6"/>
  <c r="P71" i="23" s="1"/>
  <c r="G67" i="6"/>
  <c r="P72" i="23" s="1"/>
  <c r="G68" i="6"/>
  <c r="P73" i="23" s="1"/>
  <c r="G69" i="6"/>
  <c r="P74" i="23" s="1"/>
  <c r="G70" i="6"/>
  <c r="P75" i="23" s="1"/>
  <c r="G71" i="6"/>
  <c r="P76" i="23" s="1"/>
  <c r="G72" i="6"/>
  <c r="P77" i="23" s="1"/>
  <c r="G73" i="6"/>
  <c r="P78" i="23" s="1"/>
  <c r="G74" i="6"/>
  <c r="P79" i="23" s="1"/>
  <c r="G75" i="6"/>
  <c r="P80" i="23" s="1"/>
  <c r="G76" i="6"/>
  <c r="P81" i="23" s="1"/>
  <c r="G77" i="6"/>
  <c r="P82" i="23" s="1"/>
  <c r="G78" i="6"/>
  <c r="P83" i="23" s="1"/>
  <c r="G79" i="6"/>
  <c r="P84" i="23" s="1"/>
  <c r="G80" i="6"/>
  <c r="P85" i="23" s="1"/>
  <c r="G81" i="6"/>
  <c r="G82" i="6"/>
  <c r="G83" i="6"/>
  <c r="P86" i="23" s="1"/>
  <c r="G84" i="6"/>
  <c r="P87" i="23" s="1"/>
  <c r="G85" i="6"/>
  <c r="P88" i="23" s="1"/>
  <c r="G86" i="6"/>
  <c r="P89" i="23" s="1"/>
  <c r="G87" i="6"/>
  <c r="P90" i="23" s="1"/>
  <c r="G88" i="6"/>
  <c r="P91" i="23" s="1"/>
  <c r="G89" i="6"/>
  <c r="P92" i="23" s="1"/>
  <c r="G90" i="6"/>
  <c r="P93" i="23" s="1"/>
  <c r="G91" i="6"/>
  <c r="P94" i="23" s="1"/>
  <c r="G92" i="6"/>
  <c r="P95" i="23" s="1"/>
  <c r="G93" i="6"/>
  <c r="P96" i="23" s="1"/>
  <c r="G94" i="6"/>
  <c r="P97" i="23" s="1"/>
  <c r="G95" i="6"/>
  <c r="P98" i="23" s="1"/>
  <c r="G96" i="6"/>
  <c r="P99" i="23" s="1"/>
  <c r="G97" i="6"/>
  <c r="P100" i="23" s="1"/>
  <c r="G98" i="6"/>
  <c r="P101" i="23" s="1"/>
  <c r="G99" i="6"/>
  <c r="P102" i="23" s="1"/>
  <c r="G100" i="6"/>
  <c r="P103" i="23" s="1"/>
  <c r="G101" i="6"/>
  <c r="P104" i="23" s="1"/>
  <c r="G102" i="6"/>
  <c r="P105" i="23" s="1"/>
  <c r="G103" i="6"/>
  <c r="P106" i="23" s="1"/>
  <c r="G104" i="6"/>
  <c r="P107" i="23" s="1"/>
  <c r="G105" i="6"/>
  <c r="P108" i="23" s="1"/>
  <c r="G106" i="6"/>
  <c r="P109" i="23" s="1"/>
  <c r="G107" i="6"/>
  <c r="P110" i="23" s="1"/>
  <c r="G108" i="6"/>
  <c r="P111" i="23" s="1"/>
  <c r="G109" i="6"/>
  <c r="P112" i="23" s="1"/>
  <c r="G110" i="6"/>
  <c r="P113" i="23" s="1"/>
  <c r="G111" i="6"/>
  <c r="P114" i="23" s="1"/>
  <c r="E29" i="6"/>
  <c r="N35" i="23" s="1"/>
  <c r="S8" i="25" l="1"/>
  <c r="G24" i="25"/>
  <c r="J9" i="25"/>
  <c r="J14" i="14" l="1"/>
  <c r="B20" i="8" l="1"/>
  <c r="E115" i="6"/>
  <c r="N117" i="23" s="1"/>
  <c r="E116" i="6"/>
  <c r="N118" i="23" s="1"/>
  <c r="E117" i="6"/>
  <c r="N119" i="23" s="1"/>
  <c r="E118" i="6"/>
  <c r="N120" i="23" s="1"/>
  <c r="E119" i="6"/>
  <c r="N121" i="23" s="1"/>
  <c r="E120" i="6"/>
  <c r="N122" i="23" s="1"/>
  <c r="E121" i="6"/>
  <c r="N123" i="23" s="1"/>
  <c r="E122" i="6"/>
  <c r="N124" i="23" s="1"/>
  <c r="E123" i="6"/>
  <c r="N125" i="23" s="1"/>
  <c r="D115" i="6"/>
  <c r="M117" i="23" s="1"/>
  <c r="D116" i="6"/>
  <c r="M118" i="23" s="1"/>
  <c r="D117" i="6"/>
  <c r="M119" i="23" s="1"/>
  <c r="D118" i="6"/>
  <c r="M120" i="23" s="1"/>
  <c r="D119" i="6"/>
  <c r="M121" i="23" s="1"/>
  <c r="D120" i="6"/>
  <c r="M122" i="23" s="1"/>
  <c r="D121" i="6"/>
  <c r="M123" i="23" s="1"/>
  <c r="D122" i="6"/>
  <c r="M124" i="23" s="1"/>
  <c r="D123" i="6"/>
  <c r="M125" i="23" s="1"/>
  <c r="C115" i="6"/>
  <c r="L117" i="23" s="1"/>
  <c r="C116" i="6"/>
  <c r="L118" i="23" s="1"/>
  <c r="C117" i="6"/>
  <c r="L119" i="23" s="1"/>
  <c r="C118" i="6"/>
  <c r="L120" i="23" s="1"/>
  <c r="C119" i="6"/>
  <c r="L121" i="23" s="1"/>
  <c r="C120" i="6"/>
  <c r="L122" i="23" s="1"/>
  <c r="C121" i="6"/>
  <c r="L123" i="23" s="1"/>
  <c r="C122" i="6"/>
  <c r="L124" i="23" s="1"/>
  <c r="C123" i="6"/>
  <c r="L125" i="23" s="1"/>
  <c r="B115" i="6"/>
  <c r="K117" i="23" s="1"/>
  <c r="B116" i="6"/>
  <c r="K118" i="23" s="1"/>
  <c r="B117" i="6"/>
  <c r="K119" i="23" s="1"/>
  <c r="B118" i="6"/>
  <c r="K120" i="23" s="1"/>
  <c r="B119" i="6"/>
  <c r="K121" i="23" s="1"/>
  <c r="B120" i="6"/>
  <c r="K122" i="23" s="1"/>
  <c r="B121" i="6"/>
  <c r="K123" i="23" s="1"/>
  <c r="B122" i="6"/>
  <c r="K124" i="23" s="1"/>
  <c r="B123" i="6"/>
  <c r="K125" i="23" s="1"/>
  <c r="C114" i="6"/>
  <c r="L116" i="23" s="1"/>
  <c r="D114" i="6"/>
  <c r="M116" i="23" s="1"/>
  <c r="E114" i="6"/>
  <c r="B114" i="6"/>
  <c r="K116" i="23" s="1"/>
  <c r="E110" i="6"/>
  <c r="N113" i="23" s="1"/>
  <c r="E111" i="6"/>
  <c r="N114" i="23" s="1"/>
  <c r="D110" i="6"/>
  <c r="M113" i="23" s="1"/>
  <c r="D111" i="6"/>
  <c r="M114" i="23" s="1"/>
  <c r="C110" i="6"/>
  <c r="L113" i="23" s="1"/>
  <c r="C111" i="6"/>
  <c r="L114" i="23" s="1"/>
  <c r="B110" i="6"/>
  <c r="K113" i="23" s="1"/>
  <c r="B111" i="6"/>
  <c r="K114" i="23" s="1"/>
  <c r="C109" i="6"/>
  <c r="L112" i="23" s="1"/>
  <c r="D109" i="6"/>
  <c r="M112" i="23" s="1"/>
  <c r="E109" i="6"/>
  <c r="N112" i="23" s="1"/>
  <c r="B109" i="6"/>
  <c r="K112" i="23" s="1"/>
  <c r="E108" i="6"/>
  <c r="N111" i="23" s="1"/>
  <c r="D108" i="6"/>
  <c r="M111" i="23" s="1"/>
  <c r="C108" i="6"/>
  <c r="L111" i="23" s="1"/>
  <c r="B108" i="6"/>
  <c r="K111" i="23" s="1"/>
  <c r="C107" i="6"/>
  <c r="L110" i="23" s="1"/>
  <c r="D107" i="6"/>
  <c r="M110" i="23" s="1"/>
  <c r="E107" i="6"/>
  <c r="N110" i="23" s="1"/>
  <c r="B107" i="6"/>
  <c r="K110" i="23" s="1"/>
  <c r="E103" i="6"/>
  <c r="N106" i="23" s="1"/>
  <c r="E104" i="6"/>
  <c r="N107" i="23" s="1"/>
  <c r="E105" i="6"/>
  <c r="N108" i="23" s="1"/>
  <c r="E106" i="6"/>
  <c r="N109" i="23" s="1"/>
  <c r="D103" i="6"/>
  <c r="M106" i="23" s="1"/>
  <c r="D104" i="6"/>
  <c r="M107" i="23" s="1"/>
  <c r="D105" i="6"/>
  <c r="M108" i="23" s="1"/>
  <c r="D106" i="6"/>
  <c r="M109" i="23" s="1"/>
  <c r="C103" i="6"/>
  <c r="L106" i="23" s="1"/>
  <c r="C104" i="6"/>
  <c r="L107" i="23" s="1"/>
  <c r="C105" i="6"/>
  <c r="L108" i="23" s="1"/>
  <c r="C106" i="6"/>
  <c r="L109" i="23" s="1"/>
  <c r="B103" i="6"/>
  <c r="K106" i="23" s="1"/>
  <c r="B104" i="6"/>
  <c r="K107" i="23" s="1"/>
  <c r="B105" i="6"/>
  <c r="K108" i="23" s="1"/>
  <c r="B106" i="6"/>
  <c r="K109" i="23" s="1"/>
  <c r="C102" i="6"/>
  <c r="L105" i="23" s="1"/>
  <c r="D102" i="6"/>
  <c r="M105" i="23" s="1"/>
  <c r="E102" i="6"/>
  <c r="N105" i="23" s="1"/>
  <c r="B102" i="6"/>
  <c r="K105" i="23" s="1"/>
  <c r="E98" i="6"/>
  <c r="N101" i="23" s="1"/>
  <c r="E99" i="6"/>
  <c r="N102" i="23" s="1"/>
  <c r="E100" i="6"/>
  <c r="N103" i="23" s="1"/>
  <c r="E101" i="6"/>
  <c r="N104" i="23" s="1"/>
  <c r="D98" i="6"/>
  <c r="M101" i="23" s="1"/>
  <c r="D99" i="6"/>
  <c r="M102" i="23" s="1"/>
  <c r="D100" i="6"/>
  <c r="M103" i="23" s="1"/>
  <c r="D101" i="6"/>
  <c r="M104" i="23" s="1"/>
  <c r="C98" i="6"/>
  <c r="L101" i="23" s="1"/>
  <c r="C99" i="6"/>
  <c r="L102" i="23" s="1"/>
  <c r="C100" i="6"/>
  <c r="L103" i="23" s="1"/>
  <c r="C101" i="6"/>
  <c r="L104" i="23" s="1"/>
  <c r="B98" i="6"/>
  <c r="K101" i="23" s="1"/>
  <c r="B99" i="6"/>
  <c r="K102" i="23" s="1"/>
  <c r="B100" i="6"/>
  <c r="K103" i="23" s="1"/>
  <c r="B101" i="6"/>
  <c r="K104" i="23" s="1"/>
  <c r="C97" i="6"/>
  <c r="L100" i="23" s="1"/>
  <c r="D97" i="6"/>
  <c r="M100" i="23" s="1"/>
  <c r="E97" i="6"/>
  <c r="N100" i="23" s="1"/>
  <c r="B97" i="6"/>
  <c r="K100" i="23" s="1"/>
  <c r="E84" i="6"/>
  <c r="N87" i="23" s="1"/>
  <c r="E85" i="6"/>
  <c r="N88" i="23" s="1"/>
  <c r="E86" i="6"/>
  <c r="N89" i="23" s="1"/>
  <c r="E87" i="6"/>
  <c r="N90" i="23" s="1"/>
  <c r="E88" i="6"/>
  <c r="N91" i="23" s="1"/>
  <c r="E89" i="6"/>
  <c r="N92" i="23" s="1"/>
  <c r="E90" i="6"/>
  <c r="N93" i="23" s="1"/>
  <c r="E91" i="6"/>
  <c r="N94" i="23" s="1"/>
  <c r="E92" i="6"/>
  <c r="N95" i="23" s="1"/>
  <c r="E93" i="6"/>
  <c r="N96" i="23" s="1"/>
  <c r="E94" i="6"/>
  <c r="N97" i="23" s="1"/>
  <c r="E95" i="6"/>
  <c r="N98" i="23" s="1"/>
  <c r="E96" i="6"/>
  <c r="N99" i="23" s="1"/>
  <c r="D84" i="6"/>
  <c r="M87" i="23" s="1"/>
  <c r="D85" i="6"/>
  <c r="M88" i="23" s="1"/>
  <c r="D86" i="6"/>
  <c r="M89" i="23" s="1"/>
  <c r="D87" i="6"/>
  <c r="M90" i="23" s="1"/>
  <c r="D88" i="6"/>
  <c r="M91" i="23" s="1"/>
  <c r="D89" i="6"/>
  <c r="M92" i="23" s="1"/>
  <c r="D90" i="6"/>
  <c r="M93" i="23" s="1"/>
  <c r="D91" i="6"/>
  <c r="M94" i="23" s="1"/>
  <c r="D92" i="6"/>
  <c r="M95" i="23" s="1"/>
  <c r="D93" i="6"/>
  <c r="M96" i="23" s="1"/>
  <c r="D94" i="6"/>
  <c r="M97" i="23" s="1"/>
  <c r="D95" i="6"/>
  <c r="M98" i="23" s="1"/>
  <c r="D96" i="6"/>
  <c r="M99" i="23" s="1"/>
  <c r="C84" i="6"/>
  <c r="L87" i="23" s="1"/>
  <c r="C85" i="6"/>
  <c r="L88" i="23" s="1"/>
  <c r="C86" i="6"/>
  <c r="L89" i="23" s="1"/>
  <c r="C87" i="6"/>
  <c r="L90" i="23" s="1"/>
  <c r="C88" i="6"/>
  <c r="L91" i="23" s="1"/>
  <c r="C89" i="6"/>
  <c r="L92" i="23" s="1"/>
  <c r="C90" i="6"/>
  <c r="L93" i="23" s="1"/>
  <c r="C91" i="6"/>
  <c r="L94" i="23" s="1"/>
  <c r="C92" i="6"/>
  <c r="L95" i="23" s="1"/>
  <c r="C93" i="6"/>
  <c r="L96" i="23" s="1"/>
  <c r="C94" i="6"/>
  <c r="L97" i="23" s="1"/>
  <c r="C95" i="6"/>
  <c r="L98" i="23" s="1"/>
  <c r="C96" i="6"/>
  <c r="L99" i="23" s="1"/>
  <c r="B84" i="6"/>
  <c r="K87" i="23" s="1"/>
  <c r="B85" i="6"/>
  <c r="K88" i="23" s="1"/>
  <c r="B86" i="6"/>
  <c r="K89" i="23" s="1"/>
  <c r="B87" i="6"/>
  <c r="K90" i="23" s="1"/>
  <c r="B88" i="6"/>
  <c r="K91" i="23" s="1"/>
  <c r="B89" i="6"/>
  <c r="K92" i="23" s="1"/>
  <c r="B90" i="6"/>
  <c r="K93" i="23" s="1"/>
  <c r="B91" i="6"/>
  <c r="K94" i="23" s="1"/>
  <c r="B92" i="6"/>
  <c r="K95" i="23" s="1"/>
  <c r="B93" i="6"/>
  <c r="K96" i="23" s="1"/>
  <c r="B94" i="6"/>
  <c r="K97" i="23" s="1"/>
  <c r="B95" i="6"/>
  <c r="K98" i="23" s="1"/>
  <c r="B96" i="6"/>
  <c r="K99" i="23" s="1"/>
  <c r="C83" i="6"/>
  <c r="L86" i="23" s="1"/>
  <c r="D83" i="6"/>
  <c r="M86" i="23" s="1"/>
  <c r="E83" i="6"/>
  <c r="N86" i="23" s="1"/>
  <c r="B83" i="6"/>
  <c r="K86" i="23" s="1"/>
  <c r="E81" i="6"/>
  <c r="E82" i="6"/>
  <c r="D81" i="6"/>
  <c r="D82" i="6"/>
  <c r="C81" i="6"/>
  <c r="C82" i="6"/>
  <c r="C80" i="6"/>
  <c r="L85" i="23" s="1"/>
  <c r="D80" i="6"/>
  <c r="M85" i="23" s="1"/>
  <c r="E80" i="6"/>
  <c r="N85" i="23" s="1"/>
  <c r="B81" i="6"/>
  <c r="B82" i="6"/>
  <c r="B80" i="6"/>
  <c r="K85" i="23" s="1"/>
  <c r="E69" i="6"/>
  <c r="N74" i="23" s="1"/>
  <c r="E70" i="6"/>
  <c r="N75" i="23" s="1"/>
  <c r="E71" i="6"/>
  <c r="N76" i="23" s="1"/>
  <c r="E72" i="6"/>
  <c r="N77" i="23" s="1"/>
  <c r="E73" i="6"/>
  <c r="N78" i="23" s="1"/>
  <c r="E74" i="6"/>
  <c r="N79" i="23" s="1"/>
  <c r="E75" i="6"/>
  <c r="N80" i="23" s="1"/>
  <c r="E76" i="6"/>
  <c r="N81" i="23" s="1"/>
  <c r="E77" i="6"/>
  <c r="N82" i="23" s="1"/>
  <c r="E78" i="6"/>
  <c r="N83" i="23" s="1"/>
  <c r="E79" i="6"/>
  <c r="N84" i="23" s="1"/>
  <c r="D69" i="6"/>
  <c r="M74" i="23" s="1"/>
  <c r="D70" i="6"/>
  <c r="M75" i="23" s="1"/>
  <c r="D71" i="6"/>
  <c r="M76" i="23" s="1"/>
  <c r="D72" i="6"/>
  <c r="M77" i="23" s="1"/>
  <c r="D73" i="6"/>
  <c r="M78" i="23" s="1"/>
  <c r="D74" i="6"/>
  <c r="M79" i="23" s="1"/>
  <c r="D75" i="6"/>
  <c r="M80" i="23" s="1"/>
  <c r="D76" i="6"/>
  <c r="M81" i="23" s="1"/>
  <c r="D77" i="6"/>
  <c r="M82" i="23" s="1"/>
  <c r="D78" i="6"/>
  <c r="M83" i="23" s="1"/>
  <c r="D79" i="6"/>
  <c r="M84" i="23" s="1"/>
  <c r="C69" i="6"/>
  <c r="L74" i="23" s="1"/>
  <c r="C70" i="6"/>
  <c r="L75" i="23" s="1"/>
  <c r="C71" i="6"/>
  <c r="L76" i="23" s="1"/>
  <c r="C72" i="6"/>
  <c r="L77" i="23" s="1"/>
  <c r="C73" i="6"/>
  <c r="L78" i="23" s="1"/>
  <c r="C74" i="6"/>
  <c r="L79" i="23" s="1"/>
  <c r="C75" i="6"/>
  <c r="L80" i="23" s="1"/>
  <c r="C76" i="6"/>
  <c r="L81" i="23" s="1"/>
  <c r="C77" i="6"/>
  <c r="L82" i="23" s="1"/>
  <c r="C78" i="6"/>
  <c r="L83" i="23" s="1"/>
  <c r="C79" i="6"/>
  <c r="L84" i="23" s="1"/>
  <c r="B69" i="6"/>
  <c r="K74" i="23" s="1"/>
  <c r="B70" i="6"/>
  <c r="K75" i="23" s="1"/>
  <c r="B71" i="6"/>
  <c r="K76" i="23" s="1"/>
  <c r="B72" i="6"/>
  <c r="K77" i="23" s="1"/>
  <c r="B73" i="6"/>
  <c r="K78" i="23" s="1"/>
  <c r="B74" i="6"/>
  <c r="K79" i="23" s="1"/>
  <c r="B75" i="6"/>
  <c r="K80" i="23" s="1"/>
  <c r="B76" i="6"/>
  <c r="K81" i="23" s="1"/>
  <c r="B77" i="6"/>
  <c r="K82" i="23" s="1"/>
  <c r="B78" i="6"/>
  <c r="K83" i="23" s="1"/>
  <c r="B79" i="6"/>
  <c r="K84" i="23" s="1"/>
  <c r="C68" i="6"/>
  <c r="L73" i="23" s="1"/>
  <c r="D68" i="6"/>
  <c r="M73" i="23" s="1"/>
  <c r="E68" i="6"/>
  <c r="N73" i="23" s="1"/>
  <c r="B68" i="6"/>
  <c r="K73" i="23" s="1"/>
  <c r="E65" i="6"/>
  <c r="N70" i="23" s="1"/>
  <c r="E66" i="6"/>
  <c r="N71" i="23" s="1"/>
  <c r="E67" i="6"/>
  <c r="N72" i="23" s="1"/>
  <c r="D65" i="6"/>
  <c r="M70" i="23" s="1"/>
  <c r="D66" i="6"/>
  <c r="M71" i="23" s="1"/>
  <c r="D67" i="6"/>
  <c r="M72" i="23" s="1"/>
  <c r="C65" i="6"/>
  <c r="L70" i="23" s="1"/>
  <c r="C66" i="6"/>
  <c r="L71" i="23" s="1"/>
  <c r="C67" i="6"/>
  <c r="L72" i="23" s="1"/>
  <c r="B65" i="6"/>
  <c r="K70" i="23" s="1"/>
  <c r="B66" i="6"/>
  <c r="K71" i="23" s="1"/>
  <c r="B67" i="6"/>
  <c r="K72" i="23" s="1"/>
  <c r="C64" i="6"/>
  <c r="L69" i="23" s="1"/>
  <c r="D64" i="6"/>
  <c r="M69" i="23" s="1"/>
  <c r="E64" i="6"/>
  <c r="N69" i="23" s="1"/>
  <c r="B64" i="6"/>
  <c r="K69" i="23" s="1"/>
  <c r="E53" i="6"/>
  <c r="N59" i="23" s="1"/>
  <c r="E54" i="6"/>
  <c r="N60" i="23" s="1"/>
  <c r="E55" i="6"/>
  <c r="N61" i="23" s="1"/>
  <c r="E56" i="6"/>
  <c r="N62" i="23" s="1"/>
  <c r="E57" i="6"/>
  <c r="E58" i="6"/>
  <c r="N63" i="23" s="1"/>
  <c r="E59" i="6"/>
  <c r="N64" i="23" s="1"/>
  <c r="E60" i="6"/>
  <c r="N65" i="23" s="1"/>
  <c r="E61" i="6"/>
  <c r="N66" i="23" s="1"/>
  <c r="E62" i="6"/>
  <c r="N67" i="23" s="1"/>
  <c r="E63" i="6"/>
  <c r="N68" i="23" s="1"/>
  <c r="D53" i="6"/>
  <c r="M59" i="23" s="1"/>
  <c r="D54" i="6"/>
  <c r="M60" i="23" s="1"/>
  <c r="D55" i="6"/>
  <c r="M61" i="23" s="1"/>
  <c r="D56" i="6"/>
  <c r="M62" i="23" s="1"/>
  <c r="D57" i="6"/>
  <c r="D58" i="6"/>
  <c r="M63" i="23" s="1"/>
  <c r="D59" i="6"/>
  <c r="M64" i="23" s="1"/>
  <c r="D60" i="6"/>
  <c r="M65" i="23" s="1"/>
  <c r="D61" i="6"/>
  <c r="M66" i="23" s="1"/>
  <c r="D62" i="6"/>
  <c r="M67" i="23" s="1"/>
  <c r="D63" i="6"/>
  <c r="M68" i="23" s="1"/>
  <c r="C53" i="6"/>
  <c r="L59" i="23" s="1"/>
  <c r="C54" i="6"/>
  <c r="L60" i="23" s="1"/>
  <c r="C55" i="6"/>
  <c r="L61" i="23" s="1"/>
  <c r="C56" i="6"/>
  <c r="L62" i="23" s="1"/>
  <c r="C57" i="6"/>
  <c r="C58" i="6"/>
  <c r="L63" i="23" s="1"/>
  <c r="C59" i="6"/>
  <c r="L64" i="23" s="1"/>
  <c r="C60" i="6"/>
  <c r="L65" i="23" s="1"/>
  <c r="C61" i="6"/>
  <c r="L66" i="23" s="1"/>
  <c r="C62" i="6"/>
  <c r="L67" i="23" s="1"/>
  <c r="C63" i="6"/>
  <c r="L68" i="23" s="1"/>
  <c r="B53" i="6"/>
  <c r="K59" i="23" s="1"/>
  <c r="B54" i="6"/>
  <c r="K60" i="23" s="1"/>
  <c r="B55" i="6"/>
  <c r="K61" i="23" s="1"/>
  <c r="B56" i="6"/>
  <c r="K62" i="23" s="1"/>
  <c r="B57" i="6"/>
  <c r="B58" i="6"/>
  <c r="K63" i="23" s="1"/>
  <c r="B59" i="6"/>
  <c r="K64" i="23" s="1"/>
  <c r="B60" i="6"/>
  <c r="K65" i="23" s="1"/>
  <c r="B61" i="6"/>
  <c r="K66" i="23" s="1"/>
  <c r="B62" i="6"/>
  <c r="K67" i="23" s="1"/>
  <c r="B63" i="6"/>
  <c r="K68" i="23" s="1"/>
  <c r="C52" i="6"/>
  <c r="L58" i="23" s="1"/>
  <c r="D52" i="6"/>
  <c r="M58" i="23" s="1"/>
  <c r="E52" i="6"/>
  <c r="N58" i="23" s="1"/>
  <c r="B52" i="6"/>
  <c r="K58" i="23" s="1"/>
  <c r="E45" i="6"/>
  <c r="N51" i="23" s="1"/>
  <c r="E46" i="6"/>
  <c r="N52" i="23" s="1"/>
  <c r="E47" i="6"/>
  <c r="N53" i="23" s="1"/>
  <c r="E48" i="6"/>
  <c r="N54" i="23" s="1"/>
  <c r="E49" i="6"/>
  <c r="N55" i="23" s="1"/>
  <c r="E50" i="6"/>
  <c r="N56" i="23" s="1"/>
  <c r="E51" i="6"/>
  <c r="N57" i="23" s="1"/>
  <c r="D45" i="6"/>
  <c r="M51" i="23" s="1"/>
  <c r="D46" i="6"/>
  <c r="M52" i="23" s="1"/>
  <c r="D47" i="6"/>
  <c r="M53" i="23" s="1"/>
  <c r="D48" i="6"/>
  <c r="M54" i="23" s="1"/>
  <c r="D49" i="6"/>
  <c r="M55" i="23" s="1"/>
  <c r="D50" i="6"/>
  <c r="M56" i="23" s="1"/>
  <c r="D51" i="6"/>
  <c r="M57" i="23" s="1"/>
  <c r="C45" i="6"/>
  <c r="L51" i="23" s="1"/>
  <c r="C46" i="6"/>
  <c r="L52" i="23" s="1"/>
  <c r="C47" i="6"/>
  <c r="L53" i="23" s="1"/>
  <c r="C48" i="6"/>
  <c r="L54" i="23" s="1"/>
  <c r="C49" i="6"/>
  <c r="L55" i="23" s="1"/>
  <c r="C50" i="6"/>
  <c r="L56" i="23" s="1"/>
  <c r="C51" i="6"/>
  <c r="L57" i="23" s="1"/>
  <c r="B45" i="6"/>
  <c r="K51" i="23" s="1"/>
  <c r="B46" i="6"/>
  <c r="K52" i="23" s="1"/>
  <c r="B47" i="6"/>
  <c r="K53" i="23" s="1"/>
  <c r="B48" i="6"/>
  <c r="K54" i="23" s="1"/>
  <c r="B49" i="6"/>
  <c r="K55" i="23" s="1"/>
  <c r="B50" i="6"/>
  <c r="K56" i="23" s="1"/>
  <c r="B51" i="6"/>
  <c r="K57" i="23" s="1"/>
  <c r="C44" i="6"/>
  <c r="L50" i="23" s="1"/>
  <c r="D44" i="6"/>
  <c r="M50" i="23" s="1"/>
  <c r="E44" i="6"/>
  <c r="N50" i="23" s="1"/>
  <c r="B44" i="6"/>
  <c r="K50" i="23" s="1"/>
  <c r="E41" i="6"/>
  <c r="N47" i="23" s="1"/>
  <c r="E42" i="6"/>
  <c r="N48" i="23" s="1"/>
  <c r="E43" i="6"/>
  <c r="N49" i="23" s="1"/>
  <c r="D41" i="6"/>
  <c r="M47" i="23" s="1"/>
  <c r="D42" i="6"/>
  <c r="M48" i="23" s="1"/>
  <c r="D43" i="6"/>
  <c r="M49" i="23" s="1"/>
  <c r="C41" i="6"/>
  <c r="L47" i="23" s="1"/>
  <c r="C42" i="6"/>
  <c r="L48" i="23" s="1"/>
  <c r="C43" i="6"/>
  <c r="L49" i="23" s="1"/>
  <c r="C40" i="6"/>
  <c r="L46" i="23" s="1"/>
  <c r="D40" i="6"/>
  <c r="M46" i="23" s="1"/>
  <c r="E40" i="6"/>
  <c r="N46" i="23" s="1"/>
  <c r="B41" i="6"/>
  <c r="K47" i="23" s="1"/>
  <c r="B42" i="6"/>
  <c r="K48" i="23" s="1"/>
  <c r="B43" i="6"/>
  <c r="K49" i="23" s="1"/>
  <c r="B40" i="6"/>
  <c r="K46" i="23" s="1"/>
  <c r="E31" i="6"/>
  <c r="N37" i="23" s="1"/>
  <c r="E32" i="6"/>
  <c r="N38" i="23" s="1"/>
  <c r="E33" i="6"/>
  <c r="N39" i="23" s="1"/>
  <c r="E34" i="6"/>
  <c r="N40" i="23" s="1"/>
  <c r="E35" i="6"/>
  <c r="N41" i="23" s="1"/>
  <c r="E36" i="6"/>
  <c r="N42" i="23" s="1"/>
  <c r="E37" i="6"/>
  <c r="N43" i="23" s="1"/>
  <c r="E38" i="6"/>
  <c r="N44" i="23" s="1"/>
  <c r="E39" i="6"/>
  <c r="N45" i="23" s="1"/>
  <c r="D31" i="6"/>
  <c r="M37" i="23" s="1"/>
  <c r="D32" i="6"/>
  <c r="M38" i="23" s="1"/>
  <c r="D33" i="6"/>
  <c r="M39" i="23" s="1"/>
  <c r="D34" i="6"/>
  <c r="M40" i="23" s="1"/>
  <c r="D35" i="6"/>
  <c r="M41" i="23" s="1"/>
  <c r="D36" i="6"/>
  <c r="M42" i="23" s="1"/>
  <c r="D37" i="6"/>
  <c r="M43" i="23" s="1"/>
  <c r="D38" i="6"/>
  <c r="M44" i="23" s="1"/>
  <c r="D39" i="6"/>
  <c r="M45" i="23" s="1"/>
  <c r="C31" i="6"/>
  <c r="L37" i="23" s="1"/>
  <c r="C32" i="6"/>
  <c r="L38" i="23" s="1"/>
  <c r="C33" i="6"/>
  <c r="L39" i="23" s="1"/>
  <c r="C34" i="6"/>
  <c r="L40" i="23" s="1"/>
  <c r="C35" i="6"/>
  <c r="L41" i="23" s="1"/>
  <c r="C36" i="6"/>
  <c r="L42" i="23" s="1"/>
  <c r="C37" i="6"/>
  <c r="L43" i="23" s="1"/>
  <c r="C38" i="6"/>
  <c r="L44" i="23" s="1"/>
  <c r="C39" i="6"/>
  <c r="L45" i="23" s="1"/>
  <c r="B31" i="6"/>
  <c r="K37" i="23" s="1"/>
  <c r="B32" i="6"/>
  <c r="K38" i="23" s="1"/>
  <c r="B33" i="6"/>
  <c r="K39" i="23" s="1"/>
  <c r="B34" i="6"/>
  <c r="K40" i="23" s="1"/>
  <c r="B35" i="6"/>
  <c r="K41" i="23" s="1"/>
  <c r="B36" i="6"/>
  <c r="K42" i="23" s="1"/>
  <c r="B37" i="6"/>
  <c r="K43" i="23" s="1"/>
  <c r="B38" i="6"/>
  <c r="K44" i="23" s="1"/>
  <c r="B39" i="6"/>
  <c r="K45" i="23" s="1"/>
  <c r="C30" i="6"/>
  <c r="L36" i="23" s="1"/>
  <c r="D30" i="6"/>
  <c r="M36" i="23" s="1"/>
  <c r="E30" i="6"/>
  <c r="N36" i="23" s="1"/>
  <c r="B30" i="6"/>
  <c r="K36" i="23" s="1"/>
  <c r="E22" i="6"/>
  <c r="N28" i="23" s="1"/>
  <c r="E23" i="6"/>
  <c r="N29" i="23" s="1"/>
  <c r="E24" i="6"/>
  <c r="N30" i="23" s="1"/>
  <c r="E25" i="6"/>
  <c r="N31" i="23" s="1"/>
  <c r="E26" i="6"/>
  <c r="N32" i="23" s="1"/>
  <c r="E27" i="6"/>
  <c r="N33" i="23" s="1"/>
  <c r="E28" i="6"/>
  <c r="N34" i="23" s="1"/>
  <c r="D22" i="6"/>
  <c r="M28" i="23" s="1"/>
  <c r="D23" i="6"/>
  <c r="M29" i="23" s="1"/>
  <c r="D24" i="6"/>
  <c r="M30" i="23" s="1"/>
  <c r="D25" i="6"/>
  <c r="M31" i="23" s="1"/>
  <c r="D26" i="6"/>
  <c r="M32" i="23" s="1"/>
  <c r="D27" i="6"/>
  <c r="M33" i="23" s="1"/>
  <c r="D28" i="6"/>
  <c r="M34" i="23" s="1"/>
  <c r="D29" i="6"/>
  <c r="M35" i="23" s="1"/>
  <c r="C22" i="6"/>
  <c r="L28" i="23" s="1"/>
  <c r="C23" i="6"/>
  <c r="L29" i="23" s="1"/>
  <c r="C24" i="6"/>
  <c r="L30" i="23" s="1"/>
  <c r="C25" i="6"/>
  <c r="L31" i="23" s="1"/>
  <c r="C26" i="6"/>
  <c r="L32" i="23" s="1"/>
  <c r="C27" i="6"/>
  <c r="L33" i="23" s="1"/>
  <c r="C28" i="6"/>
  <c r="L34" i="23" s="1"/>
  <c r="C29" i="6"/>
  <c r="L35" i="23" s="1"/>
  <c r="B22" i="6"/>
  <c r="B23" i="6"/>
  <c r="K29" i="23" s="1"/>
  <c r="B24" i="6"/>
  <c r="B25" i="6"/>
  <c r="B26" i="6"/>
  <c r="K32" i="23" s="1"/>
  <c r="B27" i="6"/>
  <c r="K33" i="23" s="1"/>
  <c r="B28" i="6"/>
  <c r="K34" i="23" s="1"/>
  <c r="B29" i="6"/>
  <c r="C21" i="6"/>
  <c r="L27" i="23" s="1"/>
  <c r="D21" i="6"/>
  <c r="M27" i="23" s="1"/>
  <c r="E21" i="6"/>
  <c r="N27" i="23" s="1"/>
  <c r="B21" i="6"/>
  <c r="K27" i="23" s="1"/>
  <c r="E10" i="6"/>
  <c r="N16" i="23" s="1"/>
  <c r="E11" i="6"/>
  <c r="N17" i="23" s="1"/>
  <c r="E12" i="6"/>
  <c r="N18" i="23" s="1"/>
  <c r="E13" i="6"/>
  <c r="N19" i="23" s="1"/>
  <c r="E14" i="6"/>
  <c r="N20" i="23" s="1"/>
  <c r="E15" i="6"/>
  <c r="N21" i="23" s="1"/>
  <c r="E16" i="6"/>
  <c r="N22" i="23" s="1"/>
  <c r="E17" i="6"/>
  <c r="N23" i="23" s="1"/>
  <c r="E18" i="6"/>
  <c r="N24" i="23" s="1"/>
  <c r="E19" i="6"/>
  <c r="N25" i="23" s="1"/>
  <c r="E20" i="6"/>
  <c r="N26" i="23" s="1"/>
  <c r="D10" i="6"/>
  <c r="M16" i="23" s="1"/>
  <c r="D11" i="6"/>
  <c r="M17" i="23" s="1"/>
  <c r="D12" i="6"/>
  <c r="M18" i="23" s="1"/>
  <c r="D13" i="6"/>
  <c r="M19" i="23" s="1"/>
  <c r="D14" i="6"/>
  <c r="M20" i="23" s="1"/>
  <c r="D15" i="6"/>
  <c r="M21" i="23" s="1"/>
  <c r="D16" i="6"/>
  <c r="M22" i="23" s="1"/>
  <c r="D17" i="6"/>
  <c r="M23" i="23" s="1"/>
  <c r="D18" i="6"/>
  <c r="M24" i="23" s="1"/>
  <c r="D19" i="6"/>
  <c r="M25" i="23" s="1"/>
  <c r="D20" i="6"/>
  <c r="M26" i="23" s="1"/>
  <c r="C10" i="6"/>
  <c r="L16" i="23" s="1"/>
  <c r="C11" i="6"/>
  <c r="L17" i="23" s="1"/>
  <c r="C12" i="6"/>
  <c r="L18" i="23" s="1"/>
  <c r="C13" i="6"/>
  <c r="L19" i="23" s="1"/>
  <c r="C14" i="6"/>
  <c r="L20" i="23" s="1"/>
  <c r="C15" i="6"/>
  <c r="L21" i="23" s="1"/>
  <c r="C16" i="6"/>
  <c r="L22" i="23" s="1"/>
  <c r="C17" i="6"/>
  <c r="L23" i="23" s="1"/>
  <c r="C18" i="6"/>
  <c r="L24" i="23" s="1"/>
  <c r="C19" i="6"/>
  <c r="L25" i="23" s="1"/>
  <c r="C20" i="6"/>
  <c r="L26" i="23" s="1"/>
  <c r="C9" i="6"/>
  <c r="L15" i="23" s="1"/>
  <c r="D9" i="6"/>
  <c r="M15" i="23" s="1"/>
  <c r="E9" i="6"/>
  <c r="N15" i="23" s="1"/>
  <c r="B10" i="6"/>
  <c r="K16" i="23" s="1"/>
  <c r="B11" i="6"/>
  <c r="K17" i="23" s="1"/>
  <c r="B12" i="6"/>
  <c r="K18" i="23" s="1"/>
  <c r="B13" i="6"/>
  <c r="K19" i="23" s="1"/>
  <c r="B14" i="6"/>
  <c r="K20" i="23" s="1"/>
  <c r="B15" i="6"/>
  <c r="K21" i="23" s="1"/>
  <c r="B16" i="6"/>
  <c r="K22" i="23" s="1"/>
  <c r="B17" i="6"/>
  <c r="K23" i="23" s="1"/>
  <c r="B18" i="6"/>
  <c r="K24" i="23" s="1"/>
  <c r="B19" i="6"/>
  <c r="K25" i="23" s="1"/>
  <c r="B20" i="6"/>
  <c r="K26" i="23" s="1"/>
  <c r="B9" i="6"/>
  <c r="K15" i="23" s="1"/>
  <c r="E6" i="6"/>
  <c r="N12" i="23" s="1"/>
  <c r="E7" i="6"/>
  <c r="N13" i="23" s="1"/>
  <c r="E8" i="6"/>
  <c r="N14" i="23" s="1"/>
  <c r="D6" i="6"/>
  <c r="M12" i="23" s="1"/>
  <c r="D7" i="6"/>
  <c r="M13" i="23" s="1"/>
  <c r="D8" i="6"/>
  <c r="M14" i="23" s="1"/>
  <c r="C6" i="6"/>
  <c r="L12" i="23" s="1"/>
  <c r="C7" i="6"/>
  <c r="L13" i="23" s="1"/>
  <c r="C8" i="6"/>
  <c r="L14" i="23" s="1"/>
  <c r="C5" i="6"/>
  <c r="L11" i="23" s="1"/>
  <c r="D5" i="6"/>
  <c r="M11" i="23" s="1"/>
  <c r="E5" i="6"/>
  <c r="N11" i="23" s="1"/>
  <c r="B6" i="6"/>
  <c r="K12" i="23" s="1"/>
  <c r="B7" i="6"/>
  <c r="K13" i="23" s="1"/>
  <c r="B8" i="6"/>
  <c r="K14" i="23" s="1"/>
  <c r="B5" i="6"/>
  <c r="K11" i="23" s="1"/>
  <c r="D35" i="24"/>
  <c r="E35" i="24"/>
  <c r="F35" i="24"/>
  <c r="H35" i="24"/>
  <c r="I35" i="24"/>
  <c r="J35" i="24"/>
  <c r="K35" i="24"/>
  <c r="M35" i="24"/>
  <c r="C35" i="24"/>
  <c r="M33" i="24"/>
  <c r="J33" i="24"/>
  <c r="K33" i="24"/>
  <c r="F29" i="6" l="1"/>
  <c r="K35" i="23"/>
  <c r="F24" i="6"/>
  <c r="K30" i="23"/>
  <c r="F25" i="6"/>
  <c r="K31" i="23"/>
  <c r="F22" i="6"/>
  <c r="K28" i="23"/>
  <c r="N116" i="23"/>
  <c r="E124" i="6"/>
  <c r="F28" i="6"/>
  <c r="F26" i="6"/>
  <c r="F5" i="6"/>
  <c r="F27" i="6"/>
  <c r="F23" i="6"/>
  <c r="B124" i="6"/>
  <c r="I3" i="4"/>
  <c r="B33" i="24" l="1"/>
  <c r="D38" i="22"/>
  <c r="D26" i="22"/>
  <c r="D22" i="22"/>
  <c r="D39" i="22" s="1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4" i="15"/>
  <c r="N25" i="15"/>
  <c r="N26" i="15"/>
  <c r="N27" i="15"/>
  <c r="N28" i="15"/>
  <c r="N29" i="15"/>
  <c r="N30" i="15"/>
  <c r="N31" i="15"/>
  <c r="N32" i="15"/>
  <c r="S8" i="14"/>
  <c r="T23" i="25"/>
  <c r="R23" i="25"/>
  <c r="U23" i="25" s="1"/>
  <c r="O11" i="23"/>
  <c r="R11" i="23" s="1"/>
  <c r="F18" i="8"/>
  <c r="I18" i="8" s="1"/>
  <c r="D124" i="6"/>
  <c r="I28" i="4"/>
  <c r="I27" i="4"/>
  <c r="I26" i="4"/>
  <c r="I25" i="4"/>
  <c r="I24" i="4"/>
  <c r="I23" i="4"/>
  <c r="I22" i="4"/>
  <c r="I21" i="4"/>
  <c r="I20" i="4"/>
  <c r="I19" i="4"/>
  <c r="I18" i="4"/>
  <c r="J18" i="4" s="1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G186" i="20"/>
  <c r="F30" i="4"/>
  <c r="D186" i="20"/>
  <c r="H176" i="20"/>
  <c r="S23" i="25" l="1"/>
  <c r="C124" i="6"/>
  <c r="E30" i="4"/>
  <c r="C186" i="20"/>
  <c r="J10" i="16" l="1"/>
  <c r="J11" i="16"/>
  <c r="J12" i="16"/>
  <c r="J9" i="16"/>
  <c r="G14" i="16"/>
  <c r="H10" i="16"/>
  <c r="H11" i="16"/>
  <c r="H12" i="16"/>
  <c r="H9" i="16"/>
  <c r="D14" i="16" l="1"/>
  <c r="N33" i="15"/>
  <c r="C30" i="4"/>
  <c r="N34" i="15" l="1"/>
  <c r="O117" i="23"/>
  <c r="R117" i="23" s="1"/>
  <c r="I33" i="24"/>
  <c r="Q12" i="15"/>
  <c r="Q16" i="15"/>
  <c r="Q20" i="15"/>
  <c r="Q24" i="15"/>
  <c r="Q32" i="15"/>
  <c r="P12" i="15"/>
  <c r="P16" i="15"/>
  <c r="P20" i="15"/>
  <c r="O12" i="15"/>
  <c r="O16" i="15"/>
  <c r="O20" i="15"/>
  <c r="O28" i="15"/>
  <c r="Q9" i="15"/>
  <c r="Q10" i="15"/>
  <c r="P11" i="15"/>
  <c r="Q13" i="15"/>
  <c r="Q14" i="15"/>
  <c r="Q15" i="15"/>
  <c r="Q17" i="15"/>
  <c r="Q18" i="15"/>
  <c r="P19" i="15"/>
  <c r="Q21" i="15"/>
  <c r="Q22" i="15"/>
  <c r="P24" i="15"/>
  <c r="Q25" i="15"/>
  <c r="Q26" i="15"/>
  <c r="Q27" i="15"/>
  <c r="P28" i="15"/>
  <c r="O29" i="15"/>
  <c r="Q30" i="15"/>
  <c r="Q31" i="15"/>
  <c r="P32" i="15"/>
  <c r="Q33" i="15"/>
  <c r="O8" i="15"/>
  <c r="Q12" i="14"/>
  <c r="N11" i="14"/>
  <c r="Q11" i="14" s="1"/>
  <c r="N12" i="14"/>
  <c r="N10" i="14"/>
  <c r="N8" i="14"/>
  <c r="R8" i="14" s="1"/>
  <c r="R8" i="12"/>
  <c r="S6" i="12"/>
  <c r="Q8" i="12"/>
  <c r="T8" i="12" s="1"/>
  <c r="Q6" i="12"/>
  <c r="T6" i="12" s="1"/>
  <c r="N9" i="12"/>
  <c r="Q9" i="12" s="1"/>
  <c r="N8" i="12"/>
  <c r="R6" i="12"/>
  <c r="F7" i="8"/>
  <c r="I7" i="8" s="1"/>
  <c r="F5" i="8"/>
  <c r="I5" i="8" s="1"/>
  <c r="T22" i="25"/>
  <c r="T21" i="25"/>
  <c r="T20" i="25"/>
  <c r="T9" i="25"/>
  <c r="T10" i="25"/>
  <c r="T11" i="25"/>
  <c r="T12" i="25"/>
  <c r="T13" i="25"/>
  <c r="T14" i="25"/>
  <c r="T15" i="25"/>
  <c r="T16" i="25"/>
  <c r="T17" i="25"/>
  <c r="T18" i="25"/>
  <c r="T19" i="25"/>
  <c r="T8" i="25"/>
  <c r="R22" i="25"/>
  <c r="U22" i="25" s="1"/>
  <c r="R21" i="25"/>
  <c r="U21" i="25" s="1"/>
  <c r="S20" i="25"/>
  <c r="S10" i="25"/>
  <c r="S11" i="25"/>
  <c r="S12" i="25"/>
  <c r="R13" i="25"/>
  <c r="U13" i="25" s="1"/>
  <c r="S14" i="25"/>
  <c r="S15" i="25"/>
  <c r="S16" i="25"/>
  <c r="R17" i="25"/>
  <c r="U17" i="25" s="1"/>
  <c r="S18" i="25"/>
  <c r="R19" i="25"/>
  <c r="U19" i="25" s="1"/>
  <c r="S9" i="25"/>
  <c r="T12" i="23"/>
  <c r="T13" i="23"/>
  <c r="T14" i="23"/>
  <c r="T15" i="23"/>
  <c r="T16" i="23"/>
  <c r="T17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T30" i="23"/>
  <c r="T31" i="23"/>
  <c r="T32" i="23"/>
  <c r="T33" i="23"/>
  <c r="T34" i="23"/>
  <c r="T35" i="23"/>
  <c r="T36" i="23"/>
  <c r="T37" i="23"/>
  <c r="T38" i="23"/>
  <c r="T40" i="23"/>
  <c r="T41" i="23"/>
  <c r="T42" i="23"/>
  <c r="T43" i="23"/>
  <c r="T44" i="23"/>
  <c r="T45" i="23"/>
  <c r="T46" i="23"/>
  <c r="T47" i="23"/>
  <c r="T48" i="23"/>
  <c r="T49" i="23"/>
  <c r="T50" i="23"/>
  <c r="T51" i="23"/>
  <c r="T52" i="23"/>
  <c r="T53" i="23"/>
  <c r="T54" i="23"/>
  <c r="T55" i="23"/>
  <c r="T56" i="23"/>
  <c r="T57" i="23"/>
  <c r="T58" i="23"/>
  <c r="T59" i="23"/>
  <c r="T60" i="23"/>
  <c r="T61" i="23"/>
  <c r="T62" i="23"/>
  <c r="T63" i="23"/>
  <c r="T64" i="23"/>
  <c r="T65" i="23"/>
  <c r="T66" i="23"/>
  <c r="T67" i="23"/>
  <c r="T68" i="23"/>
  <c r="T69" i="23"/>
  <c r="T70" i="23"/>
  <c r="T71" i="23"/>
  <c r="T72" i="23"/>
  <c r="T73" i="23"/>
  <c r="T74" i="23"/>
  <c r="T75" i="23"/>
  <c r="T76" i="23"/>
  <c r="T77" i="23"/>
  <c r="T78" i="23"/>
  <c r="T79" i="23"/>
  <c r="T80" i="23"/>
  <c r="T81" i="23"/>
  <c r="T82" i="23"/>
  <c r="T83" i="23"/>
  <c r="T84" i="23"/>
  <c r="T85" i="23"/>
  <c r="T86" i="23"/>
  <c r="T87" i="23"/>
  <c r="T88" i="23"/>
  <c r="T89" i="23"/>
  <c r="T90" i="23"/>
  <c r="T91" i="23"/>
  <c r="T92" i="23"/>
  <c r="T93" i="23"/>
  <c r="T94" i="23"/>
  <c r="T95" i="23"/>
  <c r="T96" i="23"/>
  <c r="T97" i="23"/>
  <c r="T98" i="23"/>
  <c r="T99" i="23"/>
  <c r="T100" i="23"/>
  <c r="T101" i="23"/>
  <c r="T102" i="23"/>
  <c r="T103" i="23"/>
  <c r="T104" i="23"/>
  <c r="T105" i="23"/>
  <c r="T106" i="23"/>
  <c r="T107" i="23"/>
  <c r="T108" i="23"/>
  <c r="T109" i="23"/>
  <c r="T110" i="23"/>
  <c r="T111" i="23"/>
  <c r="T112" i="23"/>
  <c r="T113" i="23"/>
  <c r="T114" i="23"/>
  <c r="T116" i="23"/>
  <c r="T117" i="23"/>
  <c r="T118" i="23"/>
  <c r="T119" i="23"/>
  <c r="T120" i="23"/>
  <c r="T121" i="23"/>
  <c r="T124" i="23"/>
  <c r="T125" i="23"/>
  <c r="S11" i="23"/>
  <c r="T11" i="23"/>
  <c r="N126" i="23"/>
  <c r="O125" i="23"/>
  <c r="S125" i="23" s="1"/>
  <c r="O50" i="23"/>
  <c r="S50" i="23" s="1"/>
  <c r="O51" i="23"/>
  <c r="S51" i="23" s="1"/>
  <c r="O52" i="23"/>
  <c r="R52" i="23" s="1"/>
  <c r="U52" i="23" s="1"/>
  <c r="O53" i="23"/>
  <c r="R53" i="23" s="1"/>
  <c r="U53" i="23" s="1"/>
  <c r="O54" i="23"/>
  <c r="S54" i="23" s="1"/>
  <c r="O55" i="23"/>
  <c r="S55" i="23" s="1"/>
  <c r="O56" i="23"/>
  <c r="R56" i="23" s="1"/>
  <c r="U56" i="23" s="1"/>
  <c r="O57" i="23"/>
  <c r="R57" i="23" s="1"/>
  <c r="U57" i="23" s="1"/>
  <c r="O58" i="23"/>
  <c r="S58" i="23" s="1"/>
  <c r="O59" i="23"/>
  <c r="S59" i="23" s="1"/>
  <c r="O60" i="23"/>
  <c r="O61" i="23"/>
  <c r="R61" i="23" s="1"/>
  <c r="O62" i="23"/>
  <c r="S62" i="23" s="1"/>
  <c r="O63" i="23"/>
  <c r="R63" i="23" s="1"/>
  <c r="U63" i="23" s="1"/>
  <c r="O64" i="23"/>
  <c r="R64" i="23" s="1"/>
  <c r="U64" i="23" s="1"/>
  <c r="O65" i="23"/>
  <c r="S65" i="23" s="1"/>
  <c r="O66" i="23"/>
  <c r="S66" i="23" s="1"/>
  <c r="O67" i="23"/>
  <c r="S67" i="23" s="1"/>
  <c r="O68" i="23"/>
  <c r="S68" i="23" s="1"/>
  <c r="O69" i="23"/>
  <c r="S69" i="23" s="1"/>
  <c r="O70" i="23"/>
  <c r="S70" i="23" s="1"/>
  <c r="O71" i="23"/>
  <c r="S71" i="23" s="1"/>
  <c r="O72" i="23"/>
  <c r="S72" i="23" s="1"/>
  <c r="O73" i="23"/>
  <c r="S73" i="23" s="1"/>
  <c r="O74" i="23"/>
  <c r="S74" i="23" s="1"/>
  <c r="O75" i="23"/>
  <c r="S75" i="23" s="1"/>
  <c r="O76" i="23"/>
  <c r="S76" i="23" s="1"/>
  <c r="O77" i="23"/>
  <c r="S77" i="23" s="1"/>
  <c r="O78" i="23"/>
  <c r="S78" i="23" s="1"/>
  <c r="O79" i="23"/>
  <c r="S79" i="23" s="1"/>
  <c r="O80" i="23"/>
  <c r="S80" i="23" s="1"/>
  <c r="O81" i="23"/>
  <c r="S81" i="23" s="1"/>
  <c r="O82" i="23"/>
  <c r="S82" i="23" s="1"/>
  <c r="O83" i="23"/>
  <c r="S83" i="23" s="1"/>
  <c r="O84" i="23"/>
  <c r="S84" i="23" s="1"/>
  <c r="O85" i="23"/>
  <c r="S85" i="23" s="1"/>
  <c r="O86" i="23"/>
  <c r="S86" i="23" s="1"/>
  <c r="O87" i="23"/>
  <c r="R87" i="23" s="1"/>
  <c r="O88" i="23"/>
  <c r="R88" i="23" s="1"/>
  <c r="O89" i="23"/>
  <c r="S89" i="23" s="1"/>
  <c r="O90" i="23"/>
  <c r="S90" i="23" s="1"/>
  <c r="O91" i="23"/>
  <c r="R91" i="23" s="1"/>
  <c r="U91" i="23" s="1"/>
  <c r="O92" i="23"/>
  <c r="R92" i="23" s="1"/>
  <c r="U92" i="23" s="1"/>
  <c r="O93" i="23"/>
  <c r="S93" i="23" s="1"/>
  <c r="O94" i="23"/>
  <c r="S94" i="23" s="1"/>
  <c r="O95" i="23"/>
  <c r="R95" i="23" s="1"/>
  <c r="O96" i="23"/>
  <c r="R96" i="23" s="1"/>
  <c r="O97" i="23"/>
  <c r="S97" i="23" s="1"/>
  <c r="O98" i="23"/>
  <c r="S98" i="23" s="1"/>
  <c r="O99" i="23"/>
  <c r="R99" i="23" s="1"/>
  <c r="O100" i="23"/>
  <c r="R100" i="23" s="1"/>
  <c r="U100" i="23" s="1"/>
  <c r="O101" i="23"/>
  <c r="S101" i="23" s="1"/>
  <c r="O102" i="23"/>
  <c r="S102" i="23" s="1"/>
  <c r="O103" i="23"/>
  <c r="R103" i="23" s="1"/>
  <c r="U103" i="23" s="1"/>
  <c r="O104" i="23"/>
  <c r="R104" i="23" s="1"/>
  <c r="U104" i="23" s="1"/>
  <c r="O105" i="23"/>
  <c r="S105" i="23" s="1"/>
  <c r="O106" i="23"/>
  <c r="S106" i="23" s="1"/>
  <c r="O107" i="23"/>
  <c r="R107" i="23" s="1"/>
  <c r="U107" i="23" s="1"/>
  <c r="O108" i="23"/>
  <c r="R108" i="23" s="1"/>
  <c r="U108" i="23" s="1"/>
  <c r="O109" i="23"/>
  <c r="S109" i="23" s="1"/>
  <c r="O110" i="23"/>
  <c r="S110" i="23" s="1"/>
  <c r="O111" i="23"/>
  <c r="R111" i="23" s="1"/>
  <c r="O112" i="23"/>
  <c r="S112" i="23" s="1"/>
  <c r="O113" i="23"/>
  <c r="S113" i="23" s="1"/>
  <c r="O114" i="23"/>
  <c r="S114" i="23" s="1"/>
  <c r="O115" i="23"/>
  <c r="O116" i="23"/>
  <c r="R116" i="23" s="1"/>
  <c r="O118" i="23"/>
  <c r="S118" i="23" s="1"/>
  <c r="O119" i="23"/>
  <c r="S119" i="23" s="1"/>
  <c r="O120" i="23"/>
  <c r="S120" i="23" s="1"/>
  <c r="O121" i="23"/>
  <c r="S121" i="23" s="1"/>
  <c r="O122" i="23"/>
  <c r="S122" i="23" s="1"/>
  <c r="O123" i="23"/>
  <c r="S123" i="23" s="1"/>
  <c r="O124" i="23"/>
  <c r="S124" i="23" s="1"/>
  <c r="O12" i="23"/>
  <c r="R12" i="23" s="1"/>
  <c r="U12" i="23" s="1"/>
  <c r="O13" i="23"/>
  <c r="S13" i="23" s="1"/>
  <c r="O14" i="23"/>
  <c r="R14" i="23" s="1"/>
  <c r="U14" i="23" s="1"/>
  <c r="O15" i="23"/>
  <c r="S15" i="23" s="1"/>
  <c r="O16" i="23"/>
  <c r="R16" i="23" s="1"/>
  <c r="U16" i="23" s="1"/>
  <c r="O17" i="23"/>
  <c r="R17" i="23" s="1"/>
  <c r="U17" i="23" s="1"/>
  <c r="O18" i="23"/>
  <c r="S18" i="23" s="1"/>
  <c r="O19" i="23"/>
  <c r="S19" i="23" s="1"/>
  <c r="O20" i="23"/>
  <c r="R20" i="23" s="1"/>
  <c r="U20" i="23" s="1"/>
  <c r="O21" i="23"/>
  <c r="S21" i="23" s="1"/>
  <c r="O22" i="23"/>
  <c r="S22" i="23" s="1"/>
  <c r="O23" i="23"/>
  <c r="S23" i="23" s="1"/>
  <c r="O24" i="23"/>
  <c r="R24" i="23" s="1"/>
  <c r="U24" i="23" s="1"/>
  <c r="O25" i="23"/>
  <c r="R25" i="23" s="1"/>
  <c r="U25" i="23" s="1"/>
  <c r="O26" i="23"/>
  <c r="R26" i="23" s="1"/>
  <c r="U26" i="23" s="1"/>
  <c r="O27" i="23"/>
  <c r="S27" i="23" s="1"/>
  <c r="O28" i="23"/>
  <c r="R28" i="23" s="1"/>
  <c r="U28" i="23" s="1"/>
  <c r="O29" i="23"/>
  <c r="S29" i="23" s="1"/>
  <c r="O30" i="23"/>
  <c r="S30" i="23" s="1"/>
  <c r="O31" i="23"/>
  <c r="S31" i="23" s="1"/>
  <c r="O32" i="23"/>
  <c r="R32" i="23" s="1"/>
  <c r="U32" i="23" s="1"/>
  <c r="O33" i="23"/>
  <c r="R33" i="23" s="1"/>
  <c r="U33" i="23" s="1"/>
  <c r="O34" i="23"/>
  <c r="R34" i="23" s="1"/>
  <c r="U34" i="23" s="1"/>
  <c r="O35" i="23"/>
  <c r="S35" i="23" s="1"/>
  <c r="O36" i="23"/>
  <c r="R36" i="23" s="1"/>
  <c r="U36" i="23" s="1"/>
  <c r="O37" i="23"/>
  <c r="R37" i="23" s="1"/>
  <c r="U37" i="23" s="1"/>
  <c r="O38" i="23"/>
  <c r="S38" i="23" s="1"/>
  <c r="O39" i="23"/>
  <c r="S39" i="23" s="1"/>
  <c r="O40" i="23"/>
  <c r="R40" i="23" s="1"/>
  <c r="U40" i="23" s="1"/>
  <c r="O41" i="23"/>
  <c r="S41" i="23" s="1"/>
  <c r="O42" i="23"/>
  <c r="S42" i="23" s="1"/>
  <c r="O43" i="23"/>
  <c r="S43" i="23" s="1"/>
  <c r="O44" i="23"/>
  <c r="R44" i="23" s="1"/>
  <c r="U44" i="23" s="1"/>
  <c r="O45" i="23"/>
  <c r="R45" i="23" s="1"/>
  <c r="U45" i="23" s="1"/>
  <c r="O46" i="23"/>
  <c r="R46" i="23" s="1"/>
  <c r="U46" i="23" s="1"/>
  <c r="O47" i="23"/>
  <c r="S47" i="23" s="1"/>
  <c r="O48" i="23"/>
  <c r="R48" i="23" s="1"/>
  <c r="U48" i="23" s="1"/>
  <c r="O49" i="23"/>
  <c r="S49" i="23" s="1"/>
  <c r="L126" i="23"/>
  <c r="M126" i="23"/>
  <c r="K126" i="23"/>
  <c r="H33" i="24"/>
  <c r="C33" i="24"/>
  <c r="B9" i="9"/>
  <c r="G7" i="7"/>
  <c r="J7" i="7" s="1"/>
  <c r="G6" i="7"/>
  <c r="J6" i="7" s="1"/>
  <c r="G4" i="7"/>
  <c r="J4" i="7" s="1"/>
  <c r="C20" i="8"/>
  <c r="D20" i="8"/>
  <c r="E20" i="8"/>
  <c r="F6" i="8"/>
  <c r="I6" i="8" s="1"/>
  <c r="F8" i="8"/>
  <c r="I8" i="8" s="1"/>
  <c r="F9" i="8"/>
  <c r="I9" i="8" s="1"/>
  <c r="F10" i="8"/>
  <c r="I10" i="8" s="1"/>
  <c r="F11" i="8"/>
  <c r="I11" i="8" s="1"/>
  <c r="F12" i="8"/>
  <c r="I12" i="8" s="1"/>
  <c r="F13" i="8"/>
  <c r="I13" i="8" s="1"/>
  <c r="F14" i="8"/>
  <c r="I14" i="8" s="1"/>
  <c r="F15" i="8"/>
  <c r="I15" i="8" s="1"/>
  <c r="F16" i="8"/>
  <c r="I16" i="8" s="1"/>
  <c r="F17" i="8"/>
  <c r="I17" i="8" s="1"/>
  <c r="F19" i="8"/>
  <c r="I19" i="8" s="1"/>
  <c r="F4" i="8"/>
  <c r="I4" i="8" s="1"/>
  <c r="F114" i="6"/>
  <c r="F6" i="6"/>
  <c r="I6" i="6" s="1"/>
  <c r="F7" i="6"/>
  <c r="I7" i="6" s="1"/>
  <c r="F8" i="6"/>
  <c r="I8" i="6" s="1"/>
  <c r="F9" i="6"/>
  <c r="I9" i="6" s="1"/>
  <c r="F10" i="6"/>
  <c r="I10" i="6" s="1"/>
  <c r="F11" i="6"/>
  <c r="I11" i="6" s="1"/>
  <c r="F12" i="6"/>
  <c r="I12" i="6" s="1"/>
  <c r="F13" i="6"/>
  <c r="I13" i="6" s="1"/>
  <c r="F14" i="6"/>
  <c r="I14" i="6" s="1"/>
  <c r="F15" i="6"/>
  <c r="I15" i="6" s="1"/>
  <c r="F16" i="6"/>
  <c r="I16" i="6" s="1"/>
  <c r="F17" i="6"/>
  <c r="I17" i="6" s="1"/>
  <c r="F18" i="6"/>
  <c r="I18" i="6" s="1"/>
  <c r="F19" i="6"/>
  <c r="I19" i="6" s="1"/>
  <c r="F20" i="6"/>
  <c r="I20" i="6" s="1"/>
  <c r="F21" i="6"/>
  <c r="I21" i="6" s="1"/>
  <c r="I22" i="6"/>
  <c r="I23" i="6"/>
  <c r="I24" i="6"/>
  <c r="I25" i="6"/>
  <c r="I26" i="6"/>
  <c r="I27" i="6"/>
  <c r="I28" i="6"/>
  <c r="F30" i="6"/>
  <c r="I30" i="6" s="1"/>
  <c r="F31" i="6"/>
  <c r="I31" i="6" s="1"/>
  <c r="F32" i="6"/>
  <c r="I32" i="6" s="1"/>
  <c r="F33" i="6"/>
  <c r="I33" i="6" s="1"/>
  <c r="F34" i="6"/>
  <c r="I34" i="6" s="1"/>
  <c r="F35" i="6"/>
  <c r="I35" i="6" s="1"/>
  <c r="F36" i="6"/>
  <c r="I36" i="6" s="1"/>
  <c r="F37" i="6"/>
  <c r="I37" i="6" s="1"/>
  <c r="F38" i="6"/>
  <c r="I38" i="6" s="1"/>
  <c r="F39" i="6"/>
  <c r="I39" i="6" s="1"/>
  <c r="F40" i="6"/>
  <c r="I40" i="6" s="1"/>
  <c r="F41" i="6"/>
  <c r="I41" i="6" s="1"/>
  <c r="F42" i="6"/>
  <c r="I42" i="6" s="1"/>
  <c r="F43" i="6"/>
  <c r="I43" i="6" s="1"/>
  <c r="F44" i="6"/>
  <c r="I44" i="6" s="1"/>
  <c r="F45" i="6"/>
  <c r="I45" i="6" s="1"/>
  <c r="F46" i="6"/>
  <c r="I46" i="6" s="1"/>
  <c r="F47" i="6"/>
  <c r="I47" i="6" s="1"/>
  <c r="F48" i="6"/>
  <c r="I48" i="6" s="1"/>
  <c r="F49" i="6"/>
  <c r="I49" i="6" s="1"/>
  <c r="F50" i="6"/>
  <c r="I50" i="6" s="1"/>
  <c r="F51" i="6"/>
  <c r="I51" i="6" s="1"/>
  <c r="F52" i="6"/>
  <c r="I52" i="6" s="1"/>
  <c r="F53" i="6"/>
  <c r="I53" i="6" s="1"/>
  <c r="F54" i="6"/>
  <c r="I54" i="6" s="1"/>
  <c r="F55" i="6"/>
  <c r="I55" i="6" s="1"/>
  <c r="F56" i="6"/>
  <c r="I56" i="6" s="1"/>
  <c r="F57" i="6"/>
  <c r="F58" i="6"/>
  <c r="I58" i="6" s="1"/>
  <c r="F59" i="6"/>
  <c r="I59" i="6" s="1"/>
  <c r="F60" i="6"/>
  <c r="I60" i="6" s="1"/>
  <c r="F61" i="6"/>
  <c r="I61" i="6" s="1"/>
  <c r="F62" i="6"/>
  <c r="I62" i="6" s="1"/>
  <c r="F63" i="6"/>
  <c r="I63" i="6" s="1"/>
  <c r="F64" i="6"/>
  <c r="I64" i="6" s="1"/>
  <c r="F65" i="6"/>
  <c r="I65" i="6" s="1"/>
  <c r="F66" i="6"/>
  <c r="I66" i="6" s="1"/>
  <c r="F67" i="6"/>
  <c r="I67" i="6" s="1"/>
  <c r="F68" i="6"/>
  <c r="I68" i="6" s="1"/>
  <c r="F69" i="6"/>
  <c r="I69" i="6" s="1"/>
  <c r="F70" i="6"/>
  <c r="I70" i="6" s="1"/>
  <c r="F71" i="6"/>
  <c r="I71" i="6" s="1"/>
  <c r="F72" i="6"/>
  <c r="I72" i="6" s="1"/>
  <c r="F73" i="6"/>
  <c r="I73" i="6" s="1"/>
  <c r="F74" i="6"/>
  <c r="I74" i="6" s="1"/>
  <c r="F75" i="6"/>
  <c r="I75" i="6" s="1"/>
  <c r="F76" i="6"/>
  <c r="I76" i="6" s="1"/>
  <c r="F77" i="6"/>
  <c r="I77" i="6" s="1"/>
  <c r="F78" i="6"/>
  <c r="I78" i="6" s="1"/>
  <c r="F79" i="6"/>
  <c r="I79" i="6" s="1"/>
  <c r="F80" i="6"/>
  <c r="I80" i="6" s="1"/>
  <c r="F81" i="6"/>
  <c r="F82" i="6"/>
  <c r="F83" i="6"/>
  <c r="I83" i="6" s="1"/>
  <c r="F84" i="6"/>
  <c r="I84" i="6" s="1"/>
  <c r="F85" i="6"/>
  <c r="I85" i="6" s="1"/>
  <c r="F86" i="6"/>
  <c r="I86" i="6" s="1"/>
  <c r="F87" i="6"/>
  <c r="I87" i="6" s="1"/>
  <c r="F88" i="6"/>
  <c r="I88" i="6" s="1"/>
  <c r="F89" i="6"/>
  <c r="I89" i="6" s="1"/>
  <c r="F90" i="6"/>
  <c r="I90" i="6" s="1"/>
  <c r="F91" i="6"/>
  <c r="I91" i="6" s="1"/>
  <c r="F92" i="6"/>
  <c r="I92" i="6" s="1"/>
  <c r="F93" i="6"/>
  <c r="I93" i="6" s="1"/>
  <c r="F94" i="6"/>
  <c r="I94" i="6" s="1"/>
  <c r="F95" i="6"/>
  <c r="I95" i="6" s="1"/>
  <c r="F96" i="6"/>
  <c r="I96" i="6" s="1"/>
  <c r="F97" i="6"/>
  <c r="I97" i="6" s="1"/>
  <c r="F98" i="6"/>
  <c r="I98" i="6" s="1"/>
  <c r="F99" i="6"/>
  <c r="I99" i="6" s="1"/>
  <c r="F100" i="6"/>
  <c r="I100" i="6" s="1"/>
  <c r="F101" i="6"/>
  <c r="I101" i="6" s="1"/>
  <c r="F102" i="6"/>
  <c r="I102" i="6" s="1"/>
  <c r="F103" i="6"/>
  <c r="I103" i="6" s="1"/>
  <c r="F104" i="6"/>
  <c r="I104" i="6" s="1"/>
  <c r="F105" i="6"/>
  <c r="I105" i="6" s="1"/>
  <c r="F106" i="6"/>
  <c r="I106" i="6" s="1"/>
  <c r="F107" i="6"/>
  <c r="I107" i="6" s="1"/>
  <c r="F108" i="6"/>
  <c r="I108" i="6" s="1"/>
  <c r="F109" i="6"/>
  <c r="I109" i="6" s="1"/>
  <c r="F110" i="6"/>
  <c r="I110" i="6" s="1"/>
  <c r="F111" i="6"/>
  <c r="I111" i="6" s="1"/>
  <c r="I5" i="6"/>
  <c r="F115" i="6"/>
  <c r="F116" i="6"/>
  <c r="F117" i="6"/>
  <c r="F118" i="6"/>
  <c r="F119" i="6"/>
  <c r="F120" i="6"/>
  <c r="F121" i="6"/>
  <c r="F122" i="6"/>
  <c r="F123" i="6"/>
  <c r="C11" i="20"/>
  <c r="D11" i="20"/>
  <c r="E11" i="20"/>
  <c r="F11" i="20"/>
  <c r="G11" i="20"/>
  <c r="H8" i="20"/>
  <c r="H9" i="20"/>
  <c r="H10" i="20"/>
  <c r="H7" i="20"/>
  <c r="D27" i="20"/>
  <c r="C27" i="20"/>
  <c r="E27" i="20"/>
  <c r="F27" i="20"/>
  <c r="G27" i="20"/>
  <c r="H16" i="20"/>
  <c r="H17" i="20"/>
  <c r="H18" i="20"/>
  <c r="H19" i="20"/>
  <c r="H20" i="20"/>
  <c r="H21" i="20"/>
  <c r="H22" i="20"/>
  <c r="H23" i="20"/>
  <c r="H24" i="20"/>
  <c r="H25" i="20"/>
  <c r="H26" i="20"/>
  <c r="H15" i="20"/>
  <c r="D40" i="20"/>
  <c r="C40" i="20"/>
  <c r="E40" i="20"/>
  <c r="F40" i="20"/>
  <c r="G40" i="20"/>
  <c r="H32" i="20"/>
  <c r="H33" i="20"/>
  <c r="H34" i="20"/>
  <c r="H35" i="20"/>
  <c r="H36" i="20"/>
  <c r="H37" i="20"/>
  <c r="H38" i="20"/>
  <c r="H39" i="20"/>
  <c r="H31" i="20"/>
  <c r="C54" i="20"/>
  <c r="D54" i="20"/>
  <c r="E54" i="20"/>
  <c r="F54" i="20"/>
  <c r="G54" i="20"/>
  <c r="H45" i="20"/>
  <c r="H46" i="20"/>
  <c r="H47" i="20"/>
  <c r="H48" i="20"/>
  <c r="H49" i="20"/>
  <c r="H50" i="20"/>
  <c r="H51" i="20"/>
  <c r="H52" i="20"/>
  <c r="H53" i="20"/>
  <c r="H44" i="20"/>
  <c r="G62" i="20"/>
  <c r="D62" i="20"/>
  <c r="C62" i="20"/>
  <c r="E62" i="20"/>
  <c r="F62" i="20"/>
  <c r="H59" i="20"/>
  <c r="H60" i="20"/>
  <c r="H61" i="20"/>
  <c r="H58" i="20"/>
  <c r="D74" i="20"/>
  <c r="C74" i="20"/>
  <c r="E74" i="20"/>
  <c r="F74" i="20"/>
  <c r="G74" i="20"/>
  <c r="H67" i="20"/>
  <c r="H68" i="20"/>
  <c r="H69" i="20"/>
  <c r="H70" i="20"/>
  <c r="H71" i="20"/>
  <c r="H72" i="20"/>
  <c r="H73" i="20"/>
  <c r="H66" i="20"/>
  <c r="D90" i="20"/>
  <c r="C90" i="20"/>
  <c r="E90" i="20"/>
  <c r="F90" i="20"/>
  <c r="G90" i="20"/>
  <c r="H79" i="20"/>
  <c r="H80" i="20"/>
  <c r="H81" i="20"/>
  <c r="H82" i="20"/>
  <c r="H83" i="20"/>
  <c r="H84" i="20"/>
  <c r="H85" i="20"/>
  <c r="H86" i="20"/>
  <c r="H87" i="20"/>
  <c r="H88" i="20"/>
  <c r="H89" i="20"/>
  <c r="H78" i="20"/>
  <c r="D99" i="20"/>
  <c r="C99" i="20"/>
  <c r="E99" i="20"/>
  <c r="F99" i="20"/>
  <c r="G99" i="20"/>
  <c r="H96" i="20"/>
  <c r="H97" i="20"/>
  <c r="H98" i="20"/>
  <c r="H95" i="20"/>
  <c r="E115" i="20"/>
  <c r="D115" i="20"/>
  <c r="C115" i="20"/>
  <c r="F115" i="20"/>
  <c r="G115" i="20"/>
  <c r="H104" i="20"/>
  <c r="H105" i="20"/>
  <c r="H106" i="20"/>
  <c r="H107" i="20"/>
  <c r="H108" i="20"/>
  <c r="H109" i="20"/>
  <c r="H110" i="20"/>
  <c r="H111" i="20"/>
  <c r="H112" i="20"/>
  <c r="H113" i="20"/>
  <c r="H114" i="20"/>
  <c r="H103" i="20"/>
  <c r="C120" i="20"/>
  <c r="D120" i="20"/>
  <c r="E120" i="20"/>
  <c r="F120" i="20"/>
  <c r="G120" i="20"/>
  <c r="H119" i="20"/>
  <c r="H120" i="20" s="1"/>
  <c r="C138" i="20"/>
  <c r="D138" i="20"/>
  <c r="E138" i="20"/>
  <c r="F138" i="20"/>
  <c r="G138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24" i="20"/>
  <c r="G147" i="20"/>
  <c r="C147" i="20"/>
  <c r="D147" i="20"/>
  <c r="E147" i="20"/>
  <c r="F147" i="20"/>
  <c r="H143" i="20"/>
  <c r="H144" i="20"/>
  <c r="H145" i="20"/>
  <c r="H146" i="20"/>
  <c r="H142" i="20"/>
  <c r="D156" i="20"/>
  <c r="C156" i="20"/>
  <c r="E156" i="20"/>
  <c r="F156" i="20"/>
  <c r="G156" i="20"/>
  <c r="H152" i="20"/>
  <c r="H153" i="20"/>
  <c r="H154" i="20"/>
  <c r="H155" i="20"/>
  <c r="H151" i="20"/>
  <c r="C163" i="20"/>
  <c r="D163" i="20"/>
  <c r="E163" i="20"/>
  <c r="F163" i="20"/>
  <c r="G163" i="20"/>
  <c r="H162" i="20"/>
  <c r="H161" i="20"/>
  <c r="D170" i="20"/>
  <c r="E170" i="20"/>
  <c r="F170" i="20"/>
  <c r="G170" i="20"/>
  <c r="H168" i="20"/>
  <c r="H169" i="20"/>
  <c r="H167" i="20"/>
  <c r="E186" i="20"/>
  <c r="F186" i="20"/>
  <c r="H178" i="20"/>
  <c r="H179" i="20"/>
  <c r="H180" i="20"/>
  <c r="H181" i="20"/>
  <c r="H182" i="20"/>
  <c r="H183" i="20"/>
  <c r="H184" i="20"/>
  <c r="H185" i="20"/>
  <c r="R60" i="23" l="1"/>
  <c r="U60" i="23" s="1"/>
  <c r="S60" i="23"/>
  <c r="N11" i="12"/>
  <c r="Q10" i="14"/>
  <c r="N14" i="14"/>
  <c r="R8" i="25"/>
  <c r="U8" i="25" s="1"/>
  <c r="I29" i="6"/>
  <c r="F124" i="6"/>
  <c r="U99" i="23"/>
  <c r="U61" i="23"/>
  <c r="U116" i="23"/>
  <c r="U88" i="23"/>
  <c r="S63" i="23"/>
  <c r="R119" i="23"/>
  <c r="U119" i="23" s="1"/>
  <c r="R85" i="23"/>
  <c r="U85" i="23" s="1"/>
  <c r="R114" i="23"/>
  <c r="U114" i="23" s="1"/>
  <c r="R39" i="23"/>
  <c r="U39" i="23" s="1"/>
  <c r="R113" i="23"/>
  <c r="U113" i="23" s="1"/>
  <c r="R31" i="23"/>
  <c r="U31" i="23" s="1"/>
  <c r="U96" i="23"/>
  <c r="R109" i="23"/>
  <c r="U109" i="23" s="1"/>
  <c r="R23" i="23"/>
  <c r="U23" i="23" s="1"/>
  <c r="U111" i="23"/>
  <c r="U87" i="23"/>
  <c r="R101" i="23"/>
  <c r="U101" i="23" s="1"/>
  <c r="R98" i="23"/>
  <c r="U98" i="23" s="1"/>
  <c r="R93" i="23"/>
  <c r="U93" i="23" s="1"/>
  <c r="S64" i="23"/>
  <c r="U95" i="23"/>
  <c r="R35" i="23"/>
  <c r="U35" i="23" s="1"/>
  <c r="R97" i="23"/>
  <c r="U97" i="23" s="1"/>
  <c r="R81" i="23"/>
  <c r="U81" i="23" s="1"/>
  <c r="S61" i="23"/>
  <c r="R110" i="23"/>
  <c r="U110" i="23" s="1"/>
  <c r="R94" i="23"/>
  <c r="U94" i="23" s="1"/>
  <c r="R77" i="23"/>
  <c r="U77" i="23" s="1"/>
  <c r="R27" i="23"/>
  <c r="U27" i="23" s="1"/>
  <c r="R73" i="23"/>
  <c r="U73" i="23" s="1"/>
  <c r="S57" i="23"/>
  <c r="R106" i="23"/>
  <c r="U106" i="23" s="1"/>
  <c r="R90" i="23"/>
  <c r="U90" i="23" s="1"/>
  <c r="R69" i="23"/>
  <c r="U69" i="23" s="1"/>
  <c r="R19" i="23"/>
  <c r="U19" i="23" s="1"/>
  <c r="S56" i="23"/>
  <c r="R125" i="23"/>
  <c r="U125" i="23" s="1"/>
  <c r="R105" i="23"/>
  <c r="U105" i="23" s="1"/>
  <c r="R89" i="23"/>
  <c r="U89" i="23" s="1"/>
  <c r="R47" i="23"/>
  <c r="U47" i="23" s="1"/>
  <c r="R15" i="23"/>
  <c r="U15" i="23" s="1"/>
  <c r="S53" i="23"/>
  <c r="U117" i="23"/>
  <c r="R122" i="23"/>
  <c r="U122" i="23" s="1"/>
  <c r="R102" i="23"/>
  <c r="U102" i="23" s="1"/>
  <c r="R86" i="23"/>
  <c r="U86" i="23" s="1"/>
  <c r="R43" i="23"/>
  <c r="U43" i="23" s="1"/>
  <c r="S52" i="23"/>
  <c r="H163" i="20"/>
  <c r="Q8" i="14"/>
  <c r="G8" i="7"/>
  <c r="S19" i="25"/>
  <c r="R20" i="25"/>
  <c r="U20" i="25" s="1"/>
  <c r="R16" i="25"/>
  <c r="U16" i="25" s="1"/>
  <c r="S21" i="25"/>
  <c r="R15" i="25"/>
  <c r="U15" i="25" s="1"/>
  <c r="S22" i="25"/>
  <c r="R9" i="25"/>
  <c r="U9" i="25" s="1"/>
  <c r="R12" i="25"/>
  <c r="U12" i="25" s="1"/>
  <c r="R11" i="25"/>
  <c r="U11" i="25" s="1"/>
  <c r="R121" i="23"/>
  <c r="U121" i="23" s="1"/>
  <c r="R118" i="23"/>
  <c r="U118" i="23" s="1"/>
  <c r="S117" i="23"/>
  <c r="R112" i="23"/>
  <c r="U112" i="23" s="1"/>
  <c r="S108" i="23"/>
  <c r="S104" i="23"/>
  <c r="S100" i="23"/>
  <c r="S96" i="23"/>
  <c r="S92" i="23"/>
  <c r="S88" i="23"/>
  <c r="S111" i="23"/>
  <c r="S107" i="23"/>
  <c r="S103" i="23"/>
  <c r="S99" i="23"/>
  <c r="S95" i="23"/>
  <c r="S91" i="23"/>
  <c r="S87" i="23"/>
  <c r="R84" i="23"/>
  <c r="U84" i="23" s="1"/>
  <c r="R80" i="23"/>
  <c r="U80" i="23" s="1"/>
  <c r="R76" i="23"/>
  <c r="U76" i="23" s="1"/>
  <c r="R72" i="23"/>
  <c r="U72" i="23" s="1"/>
  <c r="R68" i="23"/>
  <c r="U68" i="23" s="1"/>
  <c r="R83" i="23"/>
  <c r="U83" i="23" s="1"/>
  <c r="R79" i="23"/>
  <c r="U79" i="23" s="1"/>
  <c r="R75" i="23"/>
  <c r="U75" i="23" s="1"/>
  <c r="R71" i="23"/>
  <c r="U71" i="23" s="1"/>
  <c r="R67" i="23"/>
  <c r="U67" i="23" s="1"/>
  <c r="R82" i="23"/>
  <c r="U82" i="23" s="1"/>
  <c r="R78" i="23"/>
  <c r="U78" i="23" s="1"/>
  <c r="R74" i="23"/>
  <c r="U74" i="23" s="1"/>
  <c r="R70" i="23"/>
  <c r="U70" i="23" s="1"/>
  <c r="R66" i="23"/>
  <c r="U66" i="23" s="1"/>
  <c r="R59" i="23"/>
  <c r="U59" i="23" s="1"/>
  <c r="R55" i="23"/>
  <c r="U55" i="23" s="1"/>
  <c r="R51" i="23"/>
  <c r="U51" i="23" s="1"/>
  <c r="R65" i="23"/>
  <c r="U65" i="23" s="1"/>
  <c r="R62" i="23"/>
  <c r="U62" i="23" s="1"/>
  <c r="R58" i="23"/>
  <c r="U58" i="23" s="1"/>
  <c r="R54" i="23"/>
  <c r="U54" i="23" s="1"/>
  <c r="R50" i="23"/>
  <c r="U50" i="23" s="1"/>
  <c r="S46" i="23"/>
  <c r="S34" i="23"/>
  <c r="S26" i="23"/>
  <c r="S14" i="23"/>
  <c r="R42" i="23"/>
  <c r="U42" i="23" s="1"/>
  <c r="R38" i="23"/>
  <c r="U38" i="23" s="1"/>
  <c r="R30" i="23"/>
  <c r="U30" i="23" s="1"/>
  <c r="R22" i="23"/>
  <c r="U22" i="23" s="1"/>
  <c r="R18" i="23"/>
  <c r="U18" i="23" s="1"/>
  <c r="S45" i="23"/>
  <c r="S37" i="23"/>
  <c r="S33" i="23"/>
  <c r="S25" i="23"/>
  <c r="S17" i="23"/>
  <c r="R49" i="23"/>
  <c r="U49" i="23" s="1"/>
  <c r="R41" i="23"/>
  <c r="U41" i="23" s="1"/>
  <c r="R29" i="23"/>
  <c r="U29" i="23" s="1"/>
  <c r="R21" i="23"/>
  <c r="U21" i="23" s="1"/>
  <c r="R13" i="23"/>
  <c r="U13" i="23" s="1"/>
  <c r="S48" i="23"/>
  <c r="S44" i="23"/>
  <c r="S40" i="23"/>
  <c r="S36" i="23"/>
  <c r="S32" i="23"/>
  <c r="S28" i="23"/>
  <c r="S24" i="23"/>
  <c r="S20" i="23"/>
  <c r="S16" i="23"/>
  <c r="S12" i="23"/>
  <c r="U11" i="23"/>
  <c r="I119" i="6"/>
  <c r="I118" i="6"/>
  <c r="I121" i="6"/>
  <c r="I117" i="6"/>
  <c r="I123" i="6"/>
  <c r="I122" i="6"/>
  <c r="I120" i="6"/>
  <c r="I116" i="6"/>
  <c r="H74" i="20"/>
  <c r="H27" i="20"/>
  <c r="H90" i="20"/>
  <c r="H170" i="20"/>
  <c r="H156" i="20"/>
  <c r="H147" i="20"/>
  <c r="H138" i="20"/>
  <c r="H115" i="20"/>
  <c r="H99" i="20"/>
  <c r="H62" i="20"/>
  <c r="H54" i="20"/>
  <c r="H40" i="20"/>
  <c r="H11" i="20"/>
  <c r="I115" i="6"/>
  <c r="I114" i="6"/>
  <c r="P29" i="15"/>
  <c r="O25" i="15"/>
  <c r="Q29" i="15"/>
  <c r="O32" i="15"/>
  <c r="O24" i="15"/>
  <c r="P33" i="15"/>
  <c r="P25" i="15"/>
  <c r="Q28" i="15"/>
  <c r="O33" i="15"/>
  <c r="Q19" i="15"/>
  <c r="Q11" i="15"/>
  <c r="O31" i="15"/>
  <c r="O27" i="15"/>
  <c r="O22" i="15"/>
  <c r="O18" i="15"/>
  <c r="O14" i="15"/>
  <c r="O10" i="15"/>
  <c r="P31" i="15"/>
  <c r="P27" i="15"/>
  <c r="P22" i="15"/>
  <c r="P18" i="15"/>
  <c r="P14" i="15"/>
  <c r="P10" i="15"/>
  <c r="O19" i="15"/>
  <c r="O15" i="15"/>
  <c r="O11" i="15"/>
  <c r="P15" i="15"/>
  <c r="O30" i="15"/>
  <c r="O26" i="15"/>
  <c r="O21" i="15"/>
  <c r="O17" i="15"/>
  <c r="O13" i="15"/>
  <c r="O9" i="15"/>
  <c r="P30" i="15"/>
  <c r="P26" i="15"/>
  <c r="P21" i="15"/>
  <c r="P17" i="15"/>
  <c r="P13" i="15"/>
  <c r="P9" i="15"/>
  <c r="R124" i="23"/>
  <c r="U124" i="23" s="1"/>
  <c r="R123" i="23"/>
  <c r="U123" i="23" s="1"/>
  <c r="R120" i="23"/>
  <c r="U120" i="23" s="1"/>
  <c r="S116" i="23"/>
  <c r="O126" i="23"/>
  <c r="H186" i="20"/>
  <c r="S17" i="25"/>
  <c r="S13" i="25"/>
  <c r="R18" i="25"/>
  <c r="U18" i="25" s="1"/>
  <c r="R14" i="25"/>
  <c r="U14" i="25" s="1"/>
  <c r="R10" i="25"/>
  <c r="U10" i="25" s="1"/>
  <c r="F20" i="8"/>
  <c r="G31" i="24" l="1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2" i="24"/>
  <c r="L23" i="24"/>
  <c r="L24" i="24"/>
  <c r="L25" i="24"/>
  <c r="L26" i="24"/>
  <c r="L27" i="24"/>
  <c r="L28" i="24"/>
  <c r="L29" i="24"/>
  <c r="L30" i="24"/>
  <c r="L31" i="24"/>
  <c r="L6" i="24"/>
  <c r="M31" i="24" l="1"/>
  <c r="L33" i="24"/>
  <c r="F33" i="24"/>
  <c r="E33" i="24"/>
  <c r="D33" i="24"/>
  <c r="G30" i="24" l="1"/>
  <c r="M30" i="24" s="1"/>
  <c r="G29" i="24"/>
  <c r="M29" i="24" s="1"/>
  <c r="G28" i="24"/>
  <c r="M28" i="24" s="1"/>
  <c r="G27" i="24"/>
  <c r="M27" i="24" s="1"/>
  <c r="G26" i="24"/>
  <c r="M26" i="24" s="1"/>
  <c r="G25" i="24"/>
  <c r="M25" i="24" s="1"/>
  <c r="G24" i="24"/>
  <c r="M24" i="24" s="1"/>
  <c r="G23" i="24"/>
  <c r="M23" i="24" s="1"/>
  <c r="G22" i="24"/>
  <c r="M22" i="24" s="1"/>
  <c r="G20" i="24"/>
  <c r="M20" i="24" s="1"/>
  <c r="G19" i="24"/>
  <c r="M19" i="24" s="1"/>
  <c r="G18" i="24"/>
  <c r="M18" i="24" s="1"/>
  <c r="G17" i="24"/>
  <c r="M17" i="24" s="1"/>
  <c r="G16" i="24"/>
  <c r="M16" i="24" s="1"/>
  <c r="G15" i="24"/>
  <c r="M15" i="24" s="1"/>
  <c r="G14" i="24"/>
  <c r="M14" i="24" s="1"/>
  <c r="G13" i="24"/>
  <c r="M13" i="24" s="1"/>
  <c r="G12" i="24"/>
  <c r="M12" i="24" s="1"/>
  <c r="G11" i="24"/>
  <c r="M11" i="24" s="1"/>
  <c r="G10" i="24"/>
  <c r="M10" i="24" s="1"/>
  <c r="G9" i="24"/>
  <c r="M9" i="24" s="1"/>
  <c r="G8" i="24"/>
  <c r="M8" i="24" s="1"/>
  <c r="G7" i="24"/>
  <c r="M7" i="24" s="1"/>
  <c r="G6" i="24"/>
  <c r="M6" i="24" l="1"/>
  <c r="G33" i="24"/>
  <c r="E9" i="16"/>
  <c r="K9" i="16" s="1"/>
  <c r="E12" i="16"/>
  <c r="E11" i="16"/>
  <c r="E10" i="16"/>
  <c r="H34" i="15"/>
  <c r="C170" i="20" l="1"/>
  <c r="D107" i="19" l="1"/>
  <c r="L19" i="19" s="1"/>
  <c r="D105" i="19"/>
  <c r="L18" i="19" s="1"/>
  <c r="D100" i="19"/>
  <c r="D95" i="19"/>
  <c r="L16" i="19" s="1"/>
  <c r="D81" i="19"/>
  <c r="L15" i="19" s="1"/>
  <c r="D80" i="19"/>
  <c r="L14" i="19" s="1"/>
  <c r="D68" i="19"/>
  <c r="L13" i="19" s="1"/>
  <c r="D64" i="19"/>
  <c r="L12" i="19" s="1"/>
  <c r="D52" i="19"/>
  <c r="L11" i="19" s="1"/>
  <c r="D44" i="19"/>
  <c r="L10" i="19" s="1"/>
  <c r="D40" i="19"/>
  <c r="L9" i="19" s="1"/>
  <c r="D30" i="19"/>
  <c r="D21" i="19"/>
  <c r="L17" i="19" l="1"/>
  <c r="L20" i="19" s="1"/>
  <c r="G125" i="19"/>
  <c r="H126" i="19" s="1"/>
  <c r="D9" i="19"/>
  <c r="D5" i="19"/>
  <c r="G23" i="4"/>
  <c r="J23" i="4" s="1"/>
  <c r="G16" i="4"/>
  <c r="J16" i="4" s="1"/>
  <c r="G15" i="4"/>
  <c r="J15" i="4" s="1"/>
  <c r="G8" i="4"/>
  <c r="J8" i="4" s="1"/>
  <c r="D17" i="22" l="1"/>
  <c r="E17" i="22"/>
  <c r="C17" i="22"/>
  <c r="F17" i="22" l="1"/>
  <c r="G3" i="4"/>
  <c r="J3" i="4" l="1"/>
  <c r="G24" i="4"/>
  <c r="J24" i="4" s="1"/>
  <c r="G25" i="4"/>
  <c r="J25" i="4" s="1"/>
  <c r="F14" i="16" l="1"/>
  <c r="E14" i="16"/>
  <c r="C14" i="16"/>
  <c r="K12" i="16"/>
  <c r="K11" i="16"/>
  <c r="K10" i="16"/>
  <c r="S9" i="12"/>
  <c r="G12" i="4"/>
  <c r="J12" i="4" s="1"/>
  <c r="D30" i="4"/>
  <c r="G28" i="4"/>
  <c r="J28" i="4" s="1"/>
  <c r="G27" i="4"/>
  <c r="J27" i="4" s="1"/>
  <c r="G26" i="4"/>
  <c r="J26" i="4" s="1"/>
  <c r="G22" i="4"/>
  <c r="J22" i="4" s="1"/>
  <c r="G21" i="4"/>
  <c r="J21" i="4" s="1"/>
  <c r="G20" i="4"/>
  <c r="J20" i="4" s="1"/>
  <c r="G19" i="4"/>
  <c r="G17" i="4"/>
  <c r="J17" i="4" s="1"/>
  <c r="G14" i="4"/>
  <c r="J14" i="4" s="1"/>
  <c r="G13" i="4"/>
  <c r="J13" i="4" s="1"/>
  <c r="G11" i="4"/>
  <c r="J11" i="4" s="1"/>
  <c r="G10" i="4"/>
  <c r="J10" i="4" s="1"/>
  <c r="G9" i="4"/>
  <c r="J9" i="4" s="1"/>
  <c r="G7" i="4"/>
  <c r="J7" i="4" s="1"/>
  <c r="G4" i="4"/>
  <c r="G5" i="4"/>
  <c r="J5" i="4" s="1"/>
  <c r="G6" i="4"/>
  <c r="J6" i="4" s="1"/>
  <c r="J4" i="4" l="1"/>
  <c r="J19" i="4"/>
  <c r="G30" i="4"/>
  <c r="G7" i="9"/>
  <c r="E8" i="7"/>
  <c r="S8" i="12"/>
  <c r="G6" i="9"/>
  <c r="S11" i="14" s="1"/>
  <c r="D8" i="7"/>
  <c r="K11" i="12"/>
  <c r="S10" i="14"/>
  <c r="J11" i="12"/>
  <c r="L11" i="12"/>
  <c r="H14" i="16"/>
  <c r="P8" i="15"/>
  <c r="Q8" i="15"/>
  <c r="S12" i="14" l="1"/>
  <c r="G3" i="9"/>
  <c r="M11" i="12"/>
  <c r="M14" i="14"/>
  <c r="L14" i="14"/>
  <c r="E3" i="9"/>
  <c r="F5" i="9"/>
  <c r="E9" i="9"/>
  <c r="B3" i="9"/>
  <c r="F6" i="9"/>
  <c r="K14" i="14"/>
  <c r="C9" i="9"/>
  <c r="C3" i="9"/>
  <c r="D3" i="9"/>
  <c r="D9" i="9"/>
  <c r="F7" i="9"/>
  <c r="I7" i="9" s="1"/>
  <c r="R10" i="14" l="1"/>
  <c r="I5" i="9"/>
  <c r="I6" i="9"/>
  <c r="F9" i="9"/>
  <c r="T10" i="14"/>
  <c r="R9" i="12"/>
  <c r="T9" i="12"/>
  <c r="T11" i="14" l="1"/>
  <c r="R11" i="14"/>
  <c r="T12" i="14"/>
  <c r="R12" i="14"/>
  <c r="T8" i="14" l="1"/>
</calcChain>
</file>

<file path=xl/sharedStrings.xml><?xml version="1.0" encoding="utf-8"?>
<sst xmlns="http://schemas.openxmlformats.org/spreadsheetml/2006/main" count="1684" uniqueCount="402">
  <si>
    <t>สถาบันโรคทรวงอก</t>
  </si>
  <si>
    <t>(หน่วย : บาท)</t>
  </si>
  <si>
    <t>ประเภทค่าใช้จ่าย</t>
  </si>
  <si>
    <t>เงินในงบประมาณ</t>
  </si>
  <si>
    <t>เงินนอกงบประมาณ</t>
  </si>
  <si>
    <t>งบกลาง</t>
  </si>
  <si>
    <t>รวม</t>
  </si>
  <si>
    <t>1.</t>
  </si>
  <si>
    <t>ค่าใช้จ่ายบุคลากร</t>
  </si>
  <si>
    <t>2.</t>
  </si>
  <si>
    <t>ค่าใช้จ่ายด้านการฝึกอบรม</t>
  </si>
  <si>
    <t>3</t>
  </si>
  <si>
    <t>ค่าใช้จ่ายเดินทาง</t>
  </si>
  <si>
    <t>4</t>
  </si>
  <si>
    <t xml:space="preserve">ค่าตอบแทนใช้สอยและวัสดุ </t>
  </si>
  <si>
    <t>5</t>
  </si>
  <si>
    <t>ค่าสาธารณูปโภค</t>
  </si>
  <si>
    <t>6</t>
  </si>
  <si>
    <t>ค่าจ้างเหมา</t>
  </si>
  <si>
    <t>7</t>
  </si>
  <si>
    <t>ค่าเสื่อมราคา และค่าตัดจำหน่าย</t>
  </si>
  <si>
    <t>8</t>
  </si>
  <si>
    <t>หนี้สูญ หนีสงสัยจะสูญ</t>
  </si>
  <si>
    <t>9</t>
  </si>
  <si>
    <t>ค่าใช้จ่ายดำเนินงานรักษาความมั่นคงของประเทศ</t>
  </si>
  <si>
    <t>10</t>
  </si>
  <si>
    <t>ค่าใช้จ่ายเงินอุดหนุน</t>
  </si>
  <si>
    <t>11</t>
  </si>
  <si>
    <t>ค่าใช้จ่ายสวัสดิการสังคม</t>
  </si>
  <si>
    <t>12</t>
  </si>
  <si>
    <t>ต้นทุนในการผลิตผลผลิตอื่น(ค่าใช้จ่ายอื่น)</t>
  </si>
  <si>
    <t>รวมต้นทุนผลผลิต</t>
  </si>
  <si>
    <t>เงินเดือนข้าราชการ</t>
  </si>
  <si>
    <t>เงินเดือนลูกจ้างประจำ</t>
  </si>
  <si>
    <t>ค่ารักษาพยาบาลจ่ายตรง</t>
  </si>
  <si>
    <t>หัก</t>
  </si>
  <si>
    <t>เงินช่วยพิเศษกรณีผู้รับบำนาญตาย</t>
  </si>
  <si>
    <t>เงินช่วยการศึกษาบุตร</t>
  </si>
  <si>
    <t>ค่ารักษาพยาบาลผู้ป่วยนอก-รพ.รัฐ-เบี้ยหวัด/บำนาญ</t>
  </si>
  <si>
    <t>ค่ารักษาพยาบาลผู้ป่วยใน-รพ.รัฐ-เบี้ยหวัด/บำนาญ</t>
  </si>
  <si>
    <t>ค่ารักษาพยาบาลผู้ป่วยใน-รพ.เอกชน-เบี้ยหวัด/บำนาญ</t>
  </si>
  <si>
    <t>TE-หน่วยงานส่งเงินเบิกเกินส่งคืนให้กรมบัญชีกลาง</t>
  </si>
  <si>
    <t>TE-หน่วยงานโอนเงินนอกงบประมาณให้กรมบัญชีกลาง</t>
  </si>
  <si>
    <t>TE-หน่วยงานโอนเงินรายได้แผ่นดินให้กรมบัญชีกลาง</t>
  </si>
  <si>
    <t>TE-ปรับเงินฝากคลัง</t>
  </si>
  <si>
    <t>ศูนย์ต้นทุน</t>
  </si>
  <si>
    <t xml:space="preserve">   ค่าใช้จ่ายทางตรง</t>
  </si>
  <si>
    <t>ค่าใช้จ่ายทางอ้อม</t>
  </si>
  <si>
    <t>ค่าใช้จ่าย</t>
  </si>
  <si>
    <t>ค่าวัสดุ,ค่าตอบแทน</t>
  </si>
  <si>
    <t>ค่าใช้จ่ายด้าน</t>
  </si>
  <si>
    <t>ค่าเสื่อมราคา</t>
  </si>
  <si>
    <t>ค่ารักษาพยาบาล</t>
  </si>
  <si>
    <t>ค่าใช้จ่ายอื่น</t>
  </si>
  <si>
    <t>รวมค่าใช้จ่าย</t>
  </si>
  <si>
    <t>บุคลากร</t>
  </si>
  <si>
    <t>และค่าใช้จ่าย</t>
  </si>
  <si>
    <t>ฝึกอบรม</t>
  </si>
  <si>
    <t>และตัดจำหน่าย</t>
  </si>
  <si>
    <t>อาคาร</t>
  </si>
  <si>
    <t>รวมทั้งสิ้น</t>
  </si>
  <si>
    <t>ศูนย์ต้นทุนหลัก</t>
  </si>
  <si>
    <t>1. กลุ่มงานศัลยศาสตร์</t>
  </si>
  <si>
    <t>3. กลุ่มงานอายุรศาสตร์ปอด</t>
  </si>
  <si>
    <t>5. กลุ่มงานรังสีวิทยา</t>
  </si>
  <si>
    <t>6. กลุ่มงานพยาธิวิทยากายวิภาค</t>
  </si>
  <si>
    <t>7.กลุ่มงานพยาธิวิทยาคลินิกและเทคนิคการแพทย์</t>
  </si>
  <si>
    <t>8. กลุ่มงานเวชศาสตร์ฟื้นฟู</t>
  </si>
  <si>
    <t>9. กลุ่มงานทันตกรรม</t>
  </si>
  <si>
    <t>10. กลุ่มงานเภสัชกรรม</t>
  </si>
  <si>
    <t>11. กลุ่มงานโภชนศาสตร์</t>
  </si>
  <si>
    <t>ศูนย์ต้นทุนสนับสนุน</t>
  </si>
  <si>
    <t>1. กลุ่มงานบริหารทั่วไป</t>
  </si>
  <si>
    <t>2. กลุ่มงานการเงินและบัญชี</t>
  </si>
  <si>
    <t>3. กลุ่มงานพัสดุและบำรุงรักษา</t>
  </si>
  <si>
    <t>4. กลุ่มงานทรัพยากรบุคคล ยุทธศาสตร์และแผนงาน</t>
  </si>
  <si>
    <t>7. กลุ่มงานวิจัย ถ่ายทอด</t>
  </si>
  <si>
    <t>8. กลุ่มงานสนับสนุนวิชาการ</t>
  </si>
  <si>
    <t>9. กลุ่มงานพัฒนาคุณภาพ</t>
  </si>
  <si>
    <t>10. กลุ่มงานพัฒนานโยบายและยุทธศาสตร์การแพทย์</t>
  </si>
  <si>
    <t xml:space="preserve">ตารางที่  1.1 แสดงความเชื่อมโยงผลผลิตย่อย  กิจกรรมย่อย  </t>
  </si>
  <si>
    <t>ผลผลิตย่อย</t>
  </si>
  <si>
    <t>ปริมาณ</t>
  </si>
  <si>
    <t>หน่วยนับ</t>
  </si>
  <si>
    <t>กิจกรรมย่อย</t>
  </si>
  <si>
    <t>ราย</t>
  </si>
  <si>
    <t>1.ให้บริการตรวจรักษาที่ OPD ศัลยกรรม</t>
  </si>
  <si>
    <t>2. การผ่าตัดหัวใจ</t>
  </si>
  <si>
    <t>3. การผ่าตัดปอด</t>
  </si>
  <si>
    <t>4. การผ่าตัดเล็ก</t>
  </si>
  <si>
    <t>1.การบริการระงับความรู้สึกของผู้ป่วยที่เข้ารับการผ่าตัดหัวใจ</t>
  </si>
  <si>
    <t>2.การบริการระงับความรู้สึกของผู้ป่วยที่เข้ารับการผ่าตัดปอด</t>
  </si>
  <si>
    <t>1.การส่องกล้องตรวจหลอดลมและตรวจเยื่อหุ้มปอด</t>
  </si>
  <si>
    <t>2. การเจาะน้ำและการใส่ท่อระบาย</t>
  </si>
  <si>
    <t>3. การใส่ท่อค้ำยันในหลอด</t>
  </si>
  <si>
    <t>4.การจี้ด้วยความเย็นในหลอด</t>
  </si>
  <si>
    <t>1. การตรวจสวนหัวใจ</t>
  </si>
  <si>
    <t>(หัตถการ)</t>
  </si>
  <si>
    <t>2. การตรวจสวนหัวใจด้วยการวัดความดันของหัวใจ</t>
  </si>
  <si>
    <t xml:space="preserve"> - งานตรวจสวนหัวใจ</t>
  </si>
  <si>
    <t>3. การรักษาด้วยการขยายหลอดเลือดหัวใจ</t>
  </si>
  <si>
    <t>4. การขยายลิ้นหัวใจไมทรัลด้วยบอลลูน</t>
  </si>
  <si>
    <t>5. การรักษาด้วยการขยายหลอดเลือดแดงส่วนปลาย</t>
  </si>
  <si>
    <t>6. การรักษาโดยการใส่อุปกรณ์ปิดรูรั่วที่ผนังกั้นหัวใจ</t>
  </si>
  <si>
    <t>7. การรักษาโดยการปิดรูทางเชื่อมหลอดเลือดแดงดำ</t>
  </si>
  <si>
    <t>8. การจี้ไฟฟ้าหัวใจด้วยคลื่นความถี่วิทยุ (RFA)</t>
  </si>
  <si>
    <t>9. การใส่เครื่องกระตุ้นไฟฟ้าหัวใจชนิดถาวร (Premanent pacemaker)</t>
  </si>
  <si>
    <t>10. การใส่เครื่องกระตุ้นไฟฟ้าหัวใจชนิดชั่วคราว (Temporary pacemaker)</t>
  </si>
  <si>
    <t>11. การใส่เครื่องพยุงการทำงานของหัวใจ (IABP)</t>
  </si>
  <si>
    <t>12. Other (Pericardiocentesis, Femeral angiogram,Fluoroscopy)</t>
  </si>
  <si>
    <t>5.ให้บริการเอกซเรย์ในระดับตติยภูมิ</t>
  </si>
  <si>
    <t>1. การให้บริการเอกซเรย์ทั่วไปกลุ่มงานรังสีวิทยา</t>
  </si>
  <si>
    <t>2. การให้บริการตรวจพิเศษทางรังสีเอกซเรย์คอมพิวเตอร์</t>
  </si>
  <si>
    <t>3. การให้บริการตรวจพิเศษ FNA</t>
  </si>
  <si>
    <t>4. การให้บริการตรวจพิเศษอัลตร้าซาวด์</t>
  </si>
  <si>
    <t>1. การตรวจวิเคราะห์ห้องปฎิบัติการทางงานธนาคารเลือด</t>
  </si>
  <si>
    <t>(ธนาคารเลือด,จุลชีววิทยา,พยาธิ)</t>
  </si>
  <si>
    <t>2. การตรวจวิเคราะห์การแข็งตัวของเลือด</t>
  </si>
  <si>
    <t>3.การตรวจวิเคราะห์ทางน้ำเหลือง</t>
  </si>
  <si>
    <t>4. การตรวจวิเคราะห์ทางห้องปฎิบัติการวัณโรคและมัยโคแบคทีเรีย</t>
  </si>
  <si>
    <t>5 .การตรวจวิเคราะห์ทางห้องปฎิบัติการแบคทีเรียทั่วไปและเชื้อรา</t>
  </si>
  <si>
    <t>7. การเจาะเลือดผู้ป่วย</t>
  </si>
  <si>
    <t>8. การตรวจวิเคราะห์ทางเคมีคลินิก</t>
  </si>
  <si>
    <t>9. การตรวจวิเคราะห์ทางโลหิตวิทยา</t>
  </si>
  <si>
    <t>10. การตรวจวิเคราะห์ทางจุลทรรศน์ศาสตร์คลินิก</t>
  </si>
  <si>
    <t>1. การดูแลผู้ป่วยก่อนและหลังผ่าตัด</t>
  </si>
  <si>
    <t>2. การลดปวดด้วยแผ่นประคบร้อน+พาราฟินแวกซ์</t>
  </si>
  <si>
    <t>3. การฟื้นฟูสมรรถภาพร่างกายผู้ป่วยโรคหัวใจและปอด</t>
  </si>
  <si>
    <t>4. การรักษาโดยการใช้คลื่นกระตุ้นไฟฟ้า</t>
  </si>
  <si>
    <t>1. ตรวจฟัน</t>
  </si>
  <si>
    <t>2. X-ray ฟัน</t>
  </si>
  <si>
    <t>3. การอุดฟัน</t>
  </si>
  <si>
    <t>4. การรักษารากฟัน</t>
  </si>
  <si>
    <t>5. การถอนฟัน</t>
  </si>
  <si>
    <t>6. การผ่าฟันคุด</t>
  </si>
  <si>
    <t>7. การตัดแต่งกระดูก</t>
  </si>
  <si>
    <t>8. การขูดหินปูน</t>
  </si>
  <si>
    <t>9. การเกลารากฟัน</t>
  </si>
  <si>
    <t>10. การเคลือบฟลูออไรด์</t>
  </si>
  <si>
    <t>11. การเคลือบหลุมร่องฟัน</t>
  </si>
  <si>
    <t>12. การทำฟันเทียม</t>
  </si>
  <si>
    <t>1. งานบริการจ่ายยาผู้ป่วยใน</t>
  </si>
  <si>
    <t>ใบสั่งยา</t>
  </si>
  <si>
    <t>รายการ</t>
  </si>
  <si>
    <t>1. ให้คำปรึกษาด้านโภชนการโรคปอด-หัวใจ ทางโทรศัพท์</t>
  </si>
  <si>
    <t xml:space="preserve"> </t>
  </si>
  <si>
    <t>5. ให้คำปรึกษาด้านโภชนการโรคปอด-หัวใจ ระหว่างรักษา และก่อนกลับบ้าน</t>
  </si>
  <si>
    <t>6. จำนวนผู้ป่วยในที่ได้รับการประเมินความเสี่ยงภาวะทุพโภชนาการ</t>
  </si>
  <si>
    <t>ครั้ง</t>
  </si>
  <si>
    <t>10. จัดทำเอกสารเผยแพร่ความรู้ด้านโภชนาการ</t>
  </si>
  <si>
    <t>ชุด</t>
  </si>
  <si>
    <t>11. จำนวนผู้ป่วยที่ได้รับอาหารสามัญ</t>
  </si>
  <si>
    <t>12. จำนวนผู้ป่วยที่ได้รับอาหารพิเศษ</t>
  </si>
  <si>
    <t>13. จำนวนผู้ป่วยที่ได้รับอาหารทางสายให้อาหาร</t>
  </si>
  <si>
    <t>โครงการ</t>
  </si>
  <si>
    <t>13. กลุ่มงานวิชาการพยาบาล</t>
  </si>
  <si>
    <t>14. บริการ วิจัย ถ่ายทอด ทางด้านบริการผู้ป่วยนอก</t>
  </si>
  <si>
    <t>1.จำนวนผู้ป่วยโรคหัวใจ</t>
  </si>
  <si>
    <t>2.จำนวนผู้ป่วยโรคปอด</t>
  </si>
  <si>
    <t>จำนวนครั้งของการจัดซื้อ</t>
  </si>
  <si>
    <t>รายละเอียดจำนวนปริมาณราย  และผลิตย่อย  กิจกรรมย่อย  ติดต่อแต่ละหน่วยงาน  เพื่อนำข้อมูลมาใสในตาราง</t>
  </si>
  <si>
    <t>ตารางที่  3.1  รายงานต้นทุนตามศูนย์ต้นทุน  โดยแยกประเภทตามแหล่งของเงิน</t>
  </si>
  <si>
    <t>14. กลุ่มงานการพยาบาลผู้ป่วยนอก</t>
  </si>
  <si>
    <t>ตารางที่  3.2   แสดงวิธีการคำนวณการปันส่วนต้นทุนของศูนย์ต้นทุนเข้าสู่กิจกรรมย่อย</t>
  </si>
  <si>
    <t>1.กลุ่มงานศัลยศาสตร์</t>
  </si>
  <si>
    <t>สัดส่วน</t>
  </si>
  <si>
    <t>3.กลุ่มงานอายุรศาสตร์ปอด</t>
  </si>
  <si>
    <t>5.กลุ่มงานรังสีวิทยา</t>
  </si>
  <si>
    <t>ตารางที่  3   รายงานต้นทุนกิจกรรมย่อยแยกตามแหล่งของเงิน</t>
  </si>
  <si>
    <t>ต้นทุนรวม</t>
  </si>
  <si>
    <t>ต้นทุนต่อหน่วย</t>
  </si>
  <si>
    <t>กิจกรรมย่อยของหน่วยงานหลัก</t>
  </si>
  <si>
    <t>กิจกรรมย่อยของหน่วยงานสนับสนุน</t>
  </si>
  <si>
    <t>1.กลุ่มงานบริหารทั่วไป</t>
  </si>
  <si>
    <t>2.กลุ่มงานการเงินและบัญชี</t>
  </si>
  <si>
    <t>3.กลุ่มงานพัสดุและบำรุงรักษา</t>
  </si>
  <si>
    <t>กิจกรรมหลัก</t>
  </si>
  <si>
    <t xml:space="preserve">ปริมาณ </t>
  </si>
  <si>
    <t>1. พัฒนาการรักษาระดับตติยภูมิและสูงกว่า</t>
  </si>
  <si>
    <t>2. ศึกษา วิจัย พัฒนา และถ่ายทอดองค์ความรู้</t>
  </si>
  <si>
    <t xml:space="preserve">   2.1  ศึกษา วิจัย  พัฒนาและถ่ายทอดองค์ความรู้ (วิจัยและถ่ายทอด)</t>
  </si>
  <si>
    <t xml:space="preserve">   2.2  ศึกษา  วิจัย   พัฒนาและถ่ายทอดองค์ความรู้ (อบรม)</t>
  </si>
  <si>
    <t xml:space="preserve">นำข้อมูลจากตารางที่ 1.1    </t>
  </si>
  <si>
    <t>1.ให้บริการตรวจ  วินิจฉัย  และผ่าตัดระดับตติยภูมิทางด้านหัวใจและปอด</t>
  </si>
  <si>
    <t>ตารางที่  6   รายงานต้นทุนผลผลิตหลักแยกตามแหล่งของเงิน</t>
  </si>
  <si>
    <t>ผลผลิตหลัก</t>
  </si>
  <si>
    <t>องค์ความรู้ด้านสุขภาพได้รับการศึกษา</t>
  </si>
  <si>
    <t>วิจัย และถ่ายทอด</t>
  </si>
  <si>
    <t>- พัฒนาการรักษาระดับตติยภูมิและสูงกว่า</t>
  </si>
  <si>
    <t xml:space="preserve">- ศึกษา  วิจัย   พัฒนาและถ่ายทอดองค์ความรู้ (วิจัยและถ่ายทอด)  </t>
  </si>
  <si>
    <t xml:space="preserve">- ศึกษา  วิจัย   พัฒนาและถ่ายทอดองค์ความรู้ (อบรม)  </t>
  </si>
  <si>
    <t>ตารางที่  7  เปรียบเทียบผลการคำนวณต้นทุนกิจกรรมย่อยแยกตามแหล่งเงิน</t>
  </si>
  <si>
    <t>ผลการเปรียบเทียบ</t>
  </si>
  <si>
    <t>เงินใน</t>
  </si>
  <si>
    <t>เงินนอก</t>
  </si>
  <si>
    <t>ค่าเสื่อม</t>
  </si>
  <si>
    <t>งบประมาณ</t>
  </si>
  <si>
    <t>ราคา</t>
  </si>
  <si>
    <t>เพิ่ม/(ลด)</t>
  </si>
  <si>
    <t>%</t>
  </si>
  <si>
    <t>กิจกรรมย่อยหน่วยงานหลัก</t>
  </si>
  <si>
    <t>2. จำนวนผู้ป่วยโรคปอด</t>
  </si>
  <si>
    <t>1.พัฒนาการรักษาระดับตติยภูมิและสูงกว่า</t>
  </si>
  <si>
    <t>2.1   ศึกษา วิจัย พัฒนา และถ่ายทอดองค์ความรู้  (วิจัย)</t>
  </si>
  <si>
    <t>2.2   ศึกษา วิจัย พัฒนา และถ่ายทอดองค์ความรู้  (อบรม)</t>
  </si>
  <si>
    <t>รวมต้นทุนทั้งสิ้น</t>
  </si>
  <si>
    <t>ตารางที่  8</t>
  </si>
  <si>
    <t>การวิเคราะห์สาเหตุการเปลี่ยนแปลงของต้นทุนต่อหน่วยกิจกรรมหลัก</t>
  </si>
  <si>
    <t xml:space="preserve">กิจกรรมหลักที่   2           ด้วยพันธกิจของสถาบันโรคทรวงอกในการที่จะพัฒนางานวิจัยและองค์ความรู้ด้านสุขภาพ </t>
  </si>
  <si>
    <t>โดยการพัฒนางานวิจัย และโครงการสร้างความรู้และจัดการความรู้ด้านสุขภาพ  เพิ่อพัฒนาศักยภาพและองค์ความรู้</t>
  </si>
  <si>
    <t>ให้กับผู้ป่วย   พร้อมทั้งพัฒนาเครือข่ายและพัฒนาบุคลากรทางการพยาบาลเฉพาะทางสาขาการพยาบาลโรคหัวใจและ</t>
  </si>
  <si>
    <t>หลอดเลือดในประชาคมเศรษฐกิจอาเชียน</t>
  </si>
  <si>
    <t>ตารางที่  10  เปรียบเทียบผลการคำนวณต้นทุนผลผลิตหลักแยกตามแหล่งเงิน</t>
  </si>
  <si>
    <t>องค์ความรู้ด้านสุขภาพได้รับการศึกษา วิจัย และถ่ายทอด</t>
  </si>
  <si>
    <t xml:space="preserve">   -  พัฒนาการรักษาระดับตติยภูมิและสูงกว่า</t>
  </si>
  <si>
    <t xml:space="preserve">   -  ศึกษา วิจัย  พัฒนาและถ่ายทอดองค์ความรู้ (วิจัยและถ่ายทอด)</t>
  </si>
  <si>
    <t xml:space="preserve">   -  ศึกษา วิจัย  พัฒนาและถ่ายทอดองค์ความรู้ (อบรม)</t>
  </si>
  <si>
    <t>ตารางที่  11 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</si>
  <si>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ต้นทุนคงที่</t>
  </si>
  <si>
    <t>ต้นทุนผันแปร</t>
  </si>
  <si>
    <t>เพิ่ม (ลด)%</t>
  </si>
  <si>
    <t>ค่าอบรม</t>
  </si>
  <si>
    <t>ค่าเดินทาง</t>
  </si>
  <si>
    <t>4.กลุ่มงานทรัพยากรบุคคล ยุทธศาสตร์และแผนงาน</t>
  </si>
  <si>
    <t>9.กลุ่มงานพัฒนาคุณภาพ</t>
  </si>
  <si>
    <t>10.กลุ่มงานพัฒนานโยบายและยุทธศาสตร์การแพทย์</t>
  </si>
  <si>
    <t>ตารางที่  12  รายงานเปรียบเทียบต้นทุนทางอ้อมตามลักษณะของต้นทุน (คงที่/ผันแปร)</t>
  </si>
  <si>
    <t>ต้นทุนทางอ้อม</t>
  </si>
  <si>
    <t>ต้นทุนคงที่ เพิ่ม (ลด) %</t>
  </si>
  <si>
    <t>ต้นทุนผันแปร เพิ่ม (ลด) %</t>
  </si>
  <si>
    <t>ต้นทุนรวม เพิ่ม (ลด) %</t>
  </si>
  <si>
    <t>ค่าเสื่อมราคา-อาคาร</t>
  </si>
  <si>
    <t>ตารางที่ 7 เปรียบเทียบผลการคำนวณต้นทุนกิจกรรมย่อยแยกตามแหล่งเงิน</t>
  </si>
  <si>
    <t>การวิเคราะห์สาเหตุของการเปลี่ยนแปลงของต้นทุนต่อหน่วยกิจกรรมย่อย (อธิบายเฉพาะต้นทุนต่อหน่วยกิจกรรมย่อยที่เปลี่ยนแปลงอย่างมีสาระสำคัญ)</t>
  </si>
  <si>
    <t>การวิเคราะห์สาเหตุของการเปลี่ยนแปลงของต้นทุนต่อหน่วยกิจกรรมหลัก (อธิบายเฉพาะต้นทุนต่อหน่วยกิจกรรมย่อยที่เปลี่ยนแปลงอย่างมีสาระสำคัญ)</t>
  </si>
  <si>
    <t>ตารางที่ 10 การวิเคราะห์สาเหตุของการเปลี่ยนแปลงของต้นทุนต่อหน่วยผลผลิตหลัก (อธิบายเฉพาะต้นทุนต่อหน่วยกิจกรรมหลักที่เปลี่ยนแปลงอย่างมีสาระสำคัญ)</t>
  </si>
  <si>
    <t>การวิเคราะห์หาสาเหตุของการเปลี่ยนแปลงของต้นทุนทางอ้อมตามลักษณะของต้นทุน (คงที่/ผันแปร) อธิบายเฉพาะค่าใช้จ่ายทางอ้อมที่เปลี่ยนแปลงอย่างมีสาระสำคัญ</t>
  </si>
  <si>
    <t xml:space="preserve">บวก </t>
  </si>
  <si>
    <t>3.การบริการระงับความรู้สึกของผู้ป่วยที่เข้ารับการส่องกล้องหลอดลมชนิดแข็ง</t>
  </si>
  <si>
    <t>4.การบริการระงับความรู้สึกของผู้ป่วยที่เข้ารับการทำหัตถการรักษาโรคหอบหืดด้วยความร้อน</t>
  </si>
  <si>
    <t>5.การบริการระงับความรู้สึกของผู้ป่วยที่เข้ารับการจี้ไฟฟ้าหัวใจในห้องสวนหัวใจ</t>
  </si>
  <si>
    <t>6.อื่นๆ เช่น การบริการระงับความรู้สึกของผู้ป่วยที่เข้ารับการเจาะคอ, รับการปรึกษาเปิดหลอดเลือดดำส่วนกลาง และส่วนปลาย, รับการปรึกษาเปิดหลอดเลือดแดง, รับการปรึกษาผู้ป่วยใส่ท่อช่วยหายใจยาก</t>
  </si>
  <si>
    <t>7.การบริการระงับความรู้สึกของผู้ป่วยที่เข้ารับการผ่าตัดฉุกเฉิน</t>
  </si>
  <si>
    <t>8.การฉีดยาชาเฉพาะที่เพื่อระงับความปวดหลังผ่าตัด</t>
  </si>
  <si>
    <t>9.การดูแลผู้ป่วยในห้องพักฟื้น (PACU)</t>
  </si>
  <si>
    <t>10.วิสัญญีแพทย์ดูงาน/วิสัญญีพยาบาลดูงาน</t>
  </si>
  <si>
    <t>5.การตรวจเยื้อหุ้มปอดด้านกว้าง</t>
  </si>
  <si>
    <t>6.การใส่ส่องกล้องชนิด Rigid Bronchoscope</t>
  </si>
  <si>
    <t>7.การตรวจสมรรถภาพปอด PFT</t>
  </si>
  <si>
    <t>8.การตรวจสมรรถภาพปอด TLC, และตาม DLCO</t>
  </si>
  <si>
    <t>9. การตรวจ Methacholine Challeng Test.</t>
  </si>
  <si>
    <t>ส่วน</t>
  </si>
  <si>
    <t>3.การอุดฟัน</t>
  </si>
  <si>
    <t>5.การถอนฟัน</t>
  </si>
  <si>
    <t>8.การขูดหินปูน</t>
  </si>
  <si>
    <t>ตารางที่ 8 เปรียบเทียบผลการคำนวณต้นุทนกิจกรรมหลักแยกตามแหล่งเงิน</t>
  </si>
  <si>
    <t>ตารางที่ 9 เปรียบเทียบผลการคำนวณต้นทุนกิจกรรมหลักแยกตามแหล่งเงิน</t>
  </si>
  <si>
    <t>ตารางที่  4    รายงานต้นทุนผลผลิตย่อยแยกตามแหล่งของเงิน</t>
  </si>
  <si>
    <t>ตารางที่  5  รายงานต้นทุนกิจกรรมหลักแยกตามแหล่งของเงิน</t>
  </si>
  <si>
    <t>ตารางที่  9  เปรียบเทียบผลการคำนวณต้นทุนกิจกรรมหลักแยกตามแหล่งเงิน</t>
  </si>
  <si>
    <t>ตารางที่ 8 เปรียบเทียบผลการคำนวณต้นทุนผลผลิตย่อยแยกตามแหล่งเงิน</t>
  </si>
  <si>
    <t>หมายเหตุ (อธิบายความแตกต่างระหว่างค่าใช้จ่ายในระบบ New GFMIS Thai และต้นทุนที่นำมาคำนวณต้นทุนผลผลิต)</t>
  </si>
  <si>
    <t>ค่าใช้จ่ายในระบบ New GFMIS Thai</t>
  </si>
  <si>
    <t>(โภชนวิชาการ,โภชนบริการ,โภชนบำบัด)</t>
  </si>
  <si>
    <t>6.กลุ่มงานดิจิทัลทางการแพทย์</t>
  </si>
  <si>
    <t>5.กลุ่มงานประกันสุขภาพ</t>
  </si>
  <si>
    <t>2. กลุ่มงานอายุรศาสตร์หัวใจ</t>
  </si>
  <si>
    <t>4. กลุ่มงานวิสัญญีวิทยา</t>
  </si>
  <si>
    <t>12. กลุ่มงานสังคมสงเคราะห์ทางการแพทย์</t>
  </si>
  <si>
    <t>7. กลุ่มงานพยาธิวิทยาคลินิกและเทคนิคการแพทย์</t>
  </si>
  <si>
    <t>11. กลุ่มงานโภชศาสตร์</t>
  </si>
  <si>
    <t>12.กลุ่มงานสังคมสงเคราะห์ทางการแพทย์</t>
  </si>
  <si>
    <t>14.กลุ่มงานการพยาบาลผู้ป่วยนอก</t>
  </si>
  <si>
    <t>15.กลุ่มงานการพยาบาลผู้ป่วยใน</t>
  </si>
  <si>
    <t>15. กลุ่มงานการพยาบาลผู้ป่วยใน</t>
  </si>
  <si>
    <t>5. กลุ่มงานประกันสุขภาพ</t>
  </si>
  <si>
    <t>6. กลุ่มงานดิจิทัลทางการแพทย์</t>
  </si>
  <si>
    <t>6.กลุ่มงานพยาธิวิทยากายวิภาค</t>
  </si>
  <si>
    <t>2.กลุ่มงานอายุรศาสตร์หัวใจ</t>
  </si>
  <si>
    <t>4.กลุ่มงานวิสัญญีวิทยา</t>
  </si>
  <si>
    <t>8.กลุ่มงานเวชศาสตร์ฟื้นฟู</t>
  </si>
  <si>
    <t>9.กลุ่มงานทันตกรรม</t>
  </si>
  <si>
    <t>10.กลุ่มงานเภสัชกรรม</t>
  </si>
  <si>
    <t>11.กลุ่มงานโภชนศาสตร์</t>
  </si>
  <si>
    <t>13.กลุ่มงานวิชาการพยาบาล</t>
  </si>
  <si>
    <t>5.Pleuroscopy</t>
  </si>
  <si>
    <t>6. ให้บริการตรวจ วินิจฉัย ทางด้านพยาธิวิทยา</t>
  </si>
  <si>
    <t>4. Frozen Section</t>
  </si>
  <si>
    <t>3. FNA</t>
  </si>
  <si>
    <t>2. Cytology</t>
  </si>
  <si>
    <t>1. Surgical Pathology</t>
  </si>
  <si>
    <t>5. Immunohistochemistry stain</t>
  </si>
  <si>
    <t>6. Special stain</t>
  </si>
  <si>
    <t>7.Molecular</t>
  </si>
  <si>
    <t>8.การยืมสไลด์เพื่อส่งต่อผู้ป่วยไปยังสถาบันอื่น</t>
  </si>
  <si>
    <t>11. การส่งตรวจห้องปฎิบัติการภายนอก</t>
  </si>
  <si>
    <t>12. การตรวจวิเคราะห์ทางภูมิคุ้มกันวิทยา</t>
  </si>
  <si>
    <t>6. การตรวจวิเคราะห์ไวรัสและเชื้ออุบัติใหม่ทางห้องปฎิบัติการ</t>
  </si>
  <si>
    <t>1. งานบริการจ่ายยาผู้ป่วยใน-นอก</t>
  </si>
  <si>
    <t>2. การจัดซื้อเวชภัณฑ์ยา</t>
  </si>
  <si>
    <t>3. การจัดซื้อเวชภัณฑ์ที่มิใช่ยา</t>
  </si>
  <si>
    <t>2. ผู้ป่วยนอกโรคปอดได้รับคำปรึกษาด้านโภชนการ ตามคำสั่งแพทย์</t>
  </si>
  <si>
    <t>3. ผู้ป่วยนอกโรคหัวใจได้รับคำปรึกษาด้านโภชนการ ตามคำสั่งแพทย์</t>
  </si>
  <si>
    <t>4. ให้คำปรึกษาด้านโภชนการผู้สูงอายุ-ไต ตามคำสั่งแพทย์</t>
  </si>
  <si>
    <t>7. จำนวนผู้เข้าร่วมที่เข้าศึกษาดูงานและฝึกปฏิบัติที่กลุ่มงานโภชนศาสตร์</t>
  </si>
  <si>
    <t>8. จำนวนครั้งของการได้รับเชิญเป็นวิทยากร+ออกหน่วย+ผ่านสื่อวิทยุ</t>
  </si>
  <si>
    <t>1. การประเมินและตรวจวินิจฉัย</t>
  </si>
  <si>
    <t>2. การบำบัดรักษา</t>
  </si>
  <si>
    <t>3. การฟื้นฟูทางการแพทย์และสังคม</t>
  </si>
  <si>
    <t>4. การจัดการทรัพยากรทางสังคม</t>
  </si>
  <si>
    <t>5. จัดบริการทางสังคมอื่นๆ</t>
  </si>
  <si>
    <t>13. ศึกษา วิจัย และพัฒนาองค์ความรู้ ด้านวิชาการพยาบาล</t>
  </si>
  <si>
    <t>1. หลักสูตรฝึกอบรม"การพยาบาลเฉพาะทางสาขาการพยาบาลผู้ป่วยโรคหัวใจและหลอดเลือด"</t>
  </si>
  <si>
    <t>2. หลักสูตรฝึกอบรม"การพยาบาลเฉพาะทางสาขาพยาบาลผู้ใหญ่โรคระบบหายใจ"</t>
  </si>
  <si>
    <t>3. โครงการอบรม"เจ้าหน้าที่ตรวจการนอนหลับ(sleep technician)สถาบันโรคทรวงอก</t>
  </si>
  <si>
    <t>4. โครงการอบรม"การอ่านภาพรังสีทรวงอกสำหรับพยาบาล"</t>
  </si>
  <si>
    <t>5. โครงการอบรม"การแปลผลคลื่นไฟฟ้าหัวใจสำหรับพยาบาล"</t>
  </si>
  <si>
    <t>4.การให้บริการ วิจัย ถ่ายทอด ทางด้านวิสัญญีวิทยา</t>
  </si>
  <si>
    <t>7. การตรวจวิเคราะห์ห้องปฏิบัติการทางพยาธิวิทยา</t>
  </si>
  <si>
    <t>8.การฟื้นฟูสมรรถนะร่างกาย</t>
  </si>
  <si>
    <t>9. บริการ  วิจัย  ถ่ายทอด ทางด้านทันตกรรม</t>
  </si>
  <si>
    <t>10. การให้บริการทางเภสัชกรรมแก่ผู้ป่วย</t>
  </si>
  <si>
    <t>11.บริการ สนับสนุนวิจัย ถ่ายทอด  ทางด้านโภชนวิทยา</t>
  </si>
  <si>
    <t>12.บริการด้านสังคมสงเคราะห์ทางการแพทย์</t>
  </si>
  <si>
    <t>15. บริการ วิจัย ถ่ายทอด ทางด้านบริการผู้ป่วยใน</t>
  </si>
  <si>
    <t>1. ผู้ป่วยอายุรกรรมหัวใจ</t>
  </si>
  <si>
    <t>2. ผู้ป่วยอายุรกรรมปอด</t>
  </si>
  <si>
    <t>3. ผู้ป่วยศัลยกรรม</t>
  </si>
  <si>
    <t>จำนวนเอกสาร</t>
  </si>
  <si>
    <t>จำนวนรายการ</t>
  </si>
  <si>
    <t>งาน</t>
  </si>
  <si>
    <t>กิจกรรมย่อยของศูนย์ต้นทุนหลัก</t>
  </si>
  <si>
    <t>กิจกรรมย่อยของศูนย์ต้นทุนสนับสนุน</t>
  </si>
  <si>
    <t>1. ให้บริการตรวจรักษาที่ OPD ศัลยกรรม</t>
  </si>
  <si>
    <t>2. ดำเนินการด้านการเงินและบัญชี</t>
  </si>
  <si>
    <t>3. ดำเนินการด้านพัสดุและบำรุงรักษา</t>
  </si>
  <si>
    <t>9. ดำเนินงานด้านพัฒนาคุณภาพ</t>
  </si>
  <si>
    <t>12. กลุ่มงานสังคมสงเคราะห์การแพทย์</t>
  </si>
  <si>
    <t>2.ให้บริการตรวจ  วินิจฉัย  บำบัดรักษาในระดับตติยภูมิทางด้านอายุรศาสตร์หัวใจ</t>
  </si>
  <si>
    <t>3.ให้บริการตรวจ  วินิจฉัย  บำบัดรักษาในระดับตติยภูมิทางด้านอายุรศาสตร์ปอด</t>
  </si>
  <si>
    <t>5. Pleuroscopy</t>
  </si>
  <si>
    <t>4. การจี้ด้วยความเย็นในหลอด</t>
  </si>
  <si>
    <t>6. การใส่ส่องกล้องชนิด Rigid Bronchoscope</t>
  </si>
  <si>
    <t>7. การตรวจสมรรถภาพปอด PFT</t>
  </si>
  <si>
    <t>8. การตรวจสมรรถภาพปอด TLC, และตาม DLCO</t>
  </si>
  <si>
    <t>เพิ่มมาใหม่ในปี67</t>
  </si>
  <si>
    <t>1. การตรวจวิเคราะห์ห้องปฏิบัติการทางงานธนาคารเลือด</t>
  </si>
  <si>
    <t>3. การตรวจวิเคราะห์ทางน้ำเหลือง</t>
  </si>
  <si>
    <t>9. จำนวนผู้เข้าร่วมกิจกรรมและฟังการบรรยายความรู้ด้านโภชนาการ</t>
  </si>
  <si>
    <t>14. จำนวนผู้ป่วยที่ได้รับคำปรึกษา/เอกสารเผยแพร่ เกี่ยวกับอาหารทางสายให้อาหาร</t>
  </si>
  <si>
    <t>1. ดำเนินงานด้านการบริหารงานทั่วไป</t>
  </si>
  <si>
    <t>4. ดำเนินการด้านทรัพยากรบุคคล ยุทธศาสตร์และแผนงาน</t>
  </si>
  <si>
    <t>5. ดำเนินการด้านประกันสุขภาพ</t>
  </si>
  <si>
    <t>6. ดำเนินการด้านดิจิทัลทางการแพทย์</t>
  </si>
  <si>
    <t>7. ดำเนินงานด้านวิจัย ถ่ายทอด</t>
  </si>
  <si>
    <t>8. ดำเนินงานด้านสนับสนุนวิชาการ</t>
  </si>
  <si>
    <t>10. ดำเนินงานด้านพัฒนานโยบายและยุทธศาสตร์การแพทย์</t>
  </si>
  <si>
    <t>2. ผู้ป่วยนอกโรคปอดได้รับบริการด้านโภชนการ</t>
  </si>
  <si>
    <t>3. ผู้ป่วยนอกโรคหัวใจได้รับบริการด้านโภชนการ</t>
  </si>
  <si>
    <t>4. ให้คำปรึกษาด้านโภชนการผู้สูงอายุ-ไต</t>
  </si>
  <si>
    <t>14. จำนวนผู้ป่วยที่ได้รับคำปรึกษา เกี่ยวกับอาหารทางสายให้อาหาร</t>
  </si>
  <si>
    <t>9. จำนวนผู้เข้าร่วมิจกรรมและฟังการบรรยายความรู้ด้านโภชนาการ</t>
  </si>
  <si>
    <t>4.การอ่านภาพรังสีทรวงอกที่จำเป็นสำหรับพยาบาล</t>
  </si>
  <si>
    <t>5. การแปรผลคลื่นไฟฟ้าหัวใจ</t>
  </si>
  <si>
    <t>ต้นทุนผลผลิตประจำปีงบประมาณ พ.ศ. 2567 (ตค.66-กย.67)</t>
  </si>
  <si>
    <t>ต้นทุนผลผลิตประจำปีงบประมาณ พ.ศ. 2567  (ตค.66-กย.67)</t>
  </si>
  <si>
    <t>ต้นทุนทางตรง  ปีงบประมาณ   พ.ศ.2567</t>
  </si>
  <si>
    <t>4. กลุ่มงานวิสัญญี</t>
  </si>
  <si>
    <t>7.กลุ่มงานวิจัย ถ่ายทอด</t>
  </si>
  <si>
    <t>8.กลุ่มสนับสนุนวิชาการ</t>
  </si>
  <si>
    <t>ปีงบประมาณ พ.ศ.2567</t>
  </si>
  <si>
    <t>16.พัฒนานโยบายและยุทธศาสตร์การแพทย์</t>
  </si>
  <si>
    <t>ตารางที่ 1 รายงานต้นทุนรวมของหน่วยงาน งวด 12 เดือน ปีงบประมาณ 2568 โดยแยกประเภทตามแหล่งเงิน</t>
  </si>
  <si>
    <t>TE-ภายในกรมเดียวกัน</t>
  </si>
  <si>
    <t>ค่าใช้จ่ายภายในกรม</t>
  </si>
  <si>
    <t>ตารางที่ 2   รายงานต้นทุนตามศูนย์ต้นทุนแยกตามประเภทค่าใช้จ่าย ตั้งแต่ ตค.67 - ก.ย68</t>
  </si>
  <si>
    <t>ปีงบ68</t>
  </si>
  <si>
    <t>ต้นทุนผลผลิตประจำปีงบประมาณ พ.ศ. 2568 (ตค.67-กย.68)</t>
  </si>
  <si>
    <t>ตารางเปรียบเทียบผลการคำนวณต้นทุนผลผลิตระหว่างปีงบประมาณ พ.ศ. 2567   และปีงบประมาณ พ.ศ.2568</t>
  </si>
  <si>
    <t>ตารางเปรียบเทียบผลการคำนวณต้นทุนผลผลิตระหว่างปีงบประมาณ พ.ศ. 2567  และปีงบประมาณ พ.ศ.2568</t>
  </si>
  <si>
    <t>ต้นทุนผลผลิตประจำปีงบประมาณ พ.ศ. 2568  (ตค.67-กย.68)</t>
  </si>
  <si>
    <t>ต้นทุนทางตรง  ปีงบประมาณ   พ.ศ.2568</t>
  </si>
  <si>
    <t>รายงานเปรียบเทียบผลการคำนวณต้นทุนผลผลิตระหว่างปีงบประมาณ พ.ศ. 2567   และปีงบประมาณ พ.ศ.2568</t>
  </si>
  <si>
    <t>1. ต้นทุนทางอ้อม ค่าใช้จ่ายอื่น ลดลง ร้อยละ 33.19</t>
  </si>
  <si>
    <t>เกิดจากในปีงบประมาณ 2567 เป็นจำนวน 323,890,550.49 ลดลงในปี 2568 เป็นจำนวน 216,381,773.56 ทำให้ต้นทุนลดลงอย่างชัดเจน</t>
  </si>
  <si>
    <t>เนื่องจากปีงบประมาณ 2567 จำนวนผู้ผู้ป่วยโรคหัวใจและโรคปอด รวมกันที่ 164,904  ราย ลดลงในปีงบประมาณ 2568 เป็น 127,452  ราย จึงทำให้ต้นทุนในภาพรวมเพิ่มขึ้น</t>
  </si>
  <si>
    <r>
      <rPr>
        <b/>
        <sz val="16"/>
        <rFont val="TH SarabunPSK"/>
        <family val="2"/>
      </rPr>
      <t>1.กิจกรรมหลักที่ 1 พัฒนาการรักษาระดับตติยภูมิและสูงกว่า</t>
    </r>
    <r>
      <rPr>
        <sz val="16"/>
        <rFont val="TH SarabunPSK"/>
        <family val="2"/>
      </rPr>
      <t xml:space="preserve">  ต้นทุนต่อหน่วยเพิ่มขึ้น ร้อยละ 7.73</t>
    </r>
  </si>
  <si>
    <t>ต้นทุนผลผลิตกิจกรรมย่อยศึกษา วิจัย  พัฒนาและถ่ายทอดองค์ความรู้ (อบรม) ต้นทุนรวมลดลง ร้อยละ 9.80</t>
  </si>
  <si>
    <t>เนื่องจากปีงบประมาณ 2567 จำนวนผู้เข้าอบรม รวมกันที่ 277 ราย เพิ่มขึ้นในปีงบประมาณ 2568 เป็น 282 ราย จึงทำให้ต้นทุนในภาพรวมลดลง</t>
  </si>
  <si>
    <r>
      <rPr>
        <b/>
        <sz val="16"/>
        <rFont val="TH SarabunPSK"/>
        <family val="2"/>
      </rPr>
      <t>1.กิจกรรมหลักการให้บริการเอกซเรย์ในระดับตติยภูมิ</t>
    </r>
    <r>
      <rPr>
        <sz val="16"/>
        <rFont val="TH SarabunPSK"/>
        <family val="2"/>
      </rPr>
      <t xml:space="preserve"> ต้นทุนต่อรวมเพิ่มขึ้น ร้อยละ 6.32</t>
    </r>
  </si>
  <si>
    <t>เนื่องจากปีงบประมาณ 2567 จำนวนผู้มารับบริการทางด้านโภชนการทั้งผู้ป่วยนอกและผู้ป่วยใน รวมกันที่ 96,659 ราย ลดลงในปีงบประมาณ 256 เป็น 93,809 ราย จึงทำให้ต้นทุนในภาพรวมเพิ่มขึ้น</t>
  </si>
  <si>
    <t>1.กิจกรรมย่อย การตรวจวิเคราะห์ห้องปฏิบัติการทางงานธนาคารเลือด ต้นทุนรวมลดลง ร้อยละ 74.28</t>
  </si>
  <si>
    <t>เนื่องจากปี 2567 มีจำนวนผู้ป่วยมารับบริการ 16,464 ราย และในปี 2567 มีผู้ป่วยได้เข้ามารับการบริการจากสถาบันโรคทรวงอกเพิ่มขึ้นเป็น 19,177 ราย</t>
  </si>
  <si>
    <t>1.กิจกรรมย่อยดำเนินการด้านการเงินและบัญชี ต้นทุนรวมลดลง ร้อยละ 74.67</t>
  </si>
  <si>
    <t>ปีงบประมาณ 2567 มีเอกสารดำเนินการจำนวน 379,455 รายการ แต่ในปีงบประมาณ 2568 มีเอกสารดำเนินการจำนวน 395,780 รายการ ทำให้ต้นทุนลดลงอย่างชัดเจน</t>
  </si>
  <si>
    <t>6. การเจาะเลือดผู้ป่วย</t>
  </si>
  <si>
    <t>7. การตรวจวิเคราะห์ทางเคมีคลินิก</t>
  </si>
  <si>
    <t>8. การตรวจวิเคราะห์ทางโลหิตวิทยา</t>
  </si>
  <si>
    <t>9. การตรวจวิเคราะห์ทางจุลทรรศน์ศาสตร์คลินิก</t>
  </si>
  <si>
    <t>10. การส่งตรวจห้องปฎิบัติการภายนอก</t>
  </si>
  <si>
    <t>11. การตรวจวิเคราะห์ทางภูมิคุ้มกันวิทยา</t>
  </si>
  <si>
    <t>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</si>
</sst>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_-;\-* #,##0.00_-;_-* \-??_-;_-@_-"/>
    <numFmt numFmtId="165" formatCode="_(* #,##0.00_);_(* \(#,##0.00\);_(* &quot;-&quot;??_);_(@_)"/>
    <numFmt numFmtId="166" formatCode="_-* #,##0_-;\-* #,##0_-;_-* \-??_-;_-@_-"/>
    <numFmt numFmtId="167" formatCode="#,##0.00;[Red]\(#,##0.00\)"/>
    <numFmt numFmtId="168" formatCode="#,##0.00;\(#,##0.00\)"/>
    <numFmt numFmtId="169" formatCode="_-* #,##0_-;\-* #,##0_-;_-* &quot;-&quot;??_-;_-@_-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indexed="8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u/>
      <sz val="16"/>
      <color indexed="8"/>
      <name val="TH SarabunPSK"/>
      <family val="2"/>
    </font>
    <font>
      <b/>
      <u val="doubleAccounting"/>
      <sz val="16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SarabunPSK"/>
      <family val="2"/>
      <charset val="222"/>
    </font>
    <font>
      <sz val="18"/>
      <name val="TH SarabunPSK"/>
      <family val="2"/>
    </font>
    <font>
      <b/>
      <sz val="18"/>
      <name val="TH SarabunPSK"/>
      <family val="2"/>
    </font>
    <font>
      <b/>
      <u val="double"/>
      <sz val="20"/>
      <name val="TH SarabunPSK"/>
      <family val="2"/>
    </font>
    <font>
      <sz val="18"/>
      <color theme="0"/>
      <name val="TH SarabunPSK"/>
      <family val="2"/>
    </font>
    <font>
      <sz val="10"/>
      <name val="TH SarabunPSK"/>
      <family val="2"/>
    </font>
    <font>
      <sz val="16"/>
      <color theme="0"/>
      <name val="TH SarabunPSK"/>
      <family val="2"/>
    </font>
    <font>
      <sz val="11"/>
      <name val="Calibri"/>
      <family val="2"/>
      <charset val="222"/>
      <scheme val="minor"/>
    </font>
    <font>
      <sz val="11"/>
      <color indexed="8"/>
      <name val="Calibri"/>
      <family val="2"/>
      <charset val="22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b/>
      <sz val="16"/>
      <color rgb="FFFF0000"/>
      <name val="TH SarabunPSK"/>
      <family val="2"/>
    </font>
    <font>
      <b/>
      <u val="singleAccounting"/>
      <sz val="16"/>
      <name val="TH SarabunPSK"/>
      <family val="2"/>
    </font>
    <font>
      <b/>
      <u val="singleAccounting"/>
      <sz val="16"/>
      <color indexed="8"/>
      <name val="TH SarabunPSK"/>
      <family val="2"/>
    </font>
    <font>
      <sz val="18"/>
      <name val="TH SarabunPSK"/>
      <family val="2"/>
      <charset val="22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10"/>
      <color indexed="8"/>
      <name val="Tahoma"/>
      <family val="2"/>
    </font>
    <font>
      <sz val="16"/>
      <color rgb="FFFF0000"/>
      <name val="TH SarabunPSK"/>
      <family val="2"/>
    </font>
    <font>
      <sz val="16"/>
      <name val="TH SarabunPSK"/>
      <family val="2"/>
      <charset val="222"/>
    </font>
    <font>
      <sz val="16"/>
      <name val="Arial"/>
      <family val="2"/>
      <charset val="222"/>
    </font>
    <font>
      <sz val="16"/>
      <name val="Calibri"/>
      <family val="2"/>
      <charset val="222"/>
      <scheme val="minor"/>
    </font>
    <font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2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/>
    <xf numFmtId="165" fontId="23" fillId="0" borderId="0" applyFont="0" applyFill="0" applyBorder="0" applyAlignment="0" applyProtection="0"/>
    <xf numFmtId="0" fontId="31" fillId="0" borderId="0"/>
    <xf numFmtId="0" fontId="36" fillId="0" borderId="0"/>
  </cellStyleXfs>
  <cellXfs count="701">
    <xf numFmtId="0" fontId="0" fillId="0" borderId="0" xfId="0"/>
    <xf numFmtId="0" fontId="6" fillId="0" borderId="0" xfId="0" applyFont="1"/>
    <xf numFmtId="0" fontId="9" fillId="0" borderId="25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0" xfId="0" applyFont="1" applyAlignment="1">
      <alignment horizontal="center"/>
    </xf>
    <xf numFmtId="0" fontId="6" fillId="0" borderId="29" xfId="0" applyFont="1" applyBorder="1"/>
    <xf numFmtId="43" fontId="6" fillId="0" borderId="30" xfId="1" applyFont="1" applyFill="1" applyBorder="1" applyAlignment="1" applyProtection="1"/>
    <xf numFmtId="43" fontId="6" fillId="0" borderId="29" xfId="1" applyFont="1" applyFill="1" applyBorder="1" applyAlignment="1" applyProtection="1"/>
    <xf numFmtId="43" fontId="6" fillId="0" borderId="32" xfId="1" applyFont="1" applyFill="1" applyBorder="1" applyAlignment="1" applyProtection="1"/>
    <xf numFmtId="43" fontId="6" fillId="0" borderId="33" xfId="1" applyFont="1" applyFill="1" applyBorder="1" applyAlignment="1" applyProtection="1"/>
    <xf numFmtId="43" fontId="6" fillId="0" borderId="0" xfId="0" applyNumberFormat="1" applyFont="1"/>
    <xf numFmtId="43" fontId="6" fillId="0" borderId="0" xfId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1" fillId="0" borderId="25" xfId="0" applyFont="1" applyBorder="1"/>
    <xf numFmtId="0" fontId="11" fillId="0" borderId="39" xfId="0" applyFont="1" applyBorder="1"/>
    <xf numFmtId="0" fontId="11" fillId="0" borderId="45" xfId="0" applyFont="1" applyBorder="1"/>
    <xf numFmtId="0" fontId="11" fillId="0" borderId="46" xfId="0" applyFont="1" applyBorder="1"/>
    <xf numFmtId="0" fontId="11" fillId="0" borderId="27" xfId="0" applyFont="1" applyBorder="1"/>
    <xf numFmtId="0" fontId="11" fillId="0" borderId="26" xfId="0" applyFont="1" applyBorder="1"/>
    <xf numFmtId="0" fontId="11" fillId="0" borderId="48" xfId="0" applyFont="1" applyBorder="1"/>
    <xf numFmtId="0" fontId="13" fillId="0" borderId="0" xfId="0" applyFont="1"/>
    <xf numFmtId="0" fontId="9" fillId="0" borderId="0" xfId="0" applyFont="1"/>
    <xf numFmtId="0" fontId="9" fillId="0" borderId="46" xfId="0" applyFont="1" applyBorder="1" applyAlignment="1">
      <alignment horizontal="center" vertical="center"/>
    </xf>
    <xf numFmtId="43" fontId="1" fillId="0" borderId="0" xfId="1" applyFill="1"/>
    <xf numFmtId="43" fontId="11" fillId="0" borderId="29" xfId="1" applyFont="1" applyFill="1" applyBorder="1" applyAlignment="1" applyProtection="1"/>
    <xf numFmtId="164" fontId="11" fillId="0" borderId="29" xfId="0" applyNumberFormat="1" applyFont="1" applyBorder="1"/>
    <xf numFmtId="43" fontId="11" fillId="0" borderId="8" xfId="1" applyFont="1" applyFill="1" applyBorder="1"/>
    <xf numFmtId="0" fontId="11" fillId="0" borderId="24" xfId="0" applyFont="1" applyBorder="1"/>
    <xf numFmtId="43" fontId="6" fillId="0" borderId="0" xfId="1" applyFont="1" applyFill="1"/>
    <xf numFmtId="43" fontId="9" fillId="0" borderId="0" xfId="1" applyFont="1" applyFill="1" applyBorder="1" applyAlignment="1" applyProtection="1"/>
    <xf numFmtId="43" fontId="11" fillId="0" borderId="25" xfId="1" applyFont="1" applyFill="1" applyBorder="1" applyAlignment="1" applyProtection="1"/>
    <xf numFmtId="43" fontId="11" fillId="0" borderId="0" xfId="1" applyFont="1" applyFill="1" applyBorder="1" applyAlignment="1" applyProtection="1"/>
    <xf numFmtId="43" fontId="11" fillId="0" borderId="65" xfId="1" applyFont="1" applyFill="1" applyBorder="1" applyAlignment="1" applyProtection="1"/>
    <xf numFmtId="43" fontId="11" fillId="0" borderId="27" xfId="1" applyFont="1" applyFill="1" applyBorder="1" applyAlignment="1" applyProtection="1"/>
    <xf numFmtId="0" fontId="14" fillId="0" borderId="0" xfId="0" applyFont="1"/>
    <xf numFmtId="166" fontId="10" fillId="0" borderId="2" xfId="1" applyNumberFormat="1" applyFont="1" applyFill="1" applyBorder="1" applyAlignment="1">
      <alignment horizontal="center" vertical="center"/>
    </xf>
    <xf numFmtId="166" fontId="11" fillId="0" borderId="29" xfId="1" applyNumberFormat="1" applyFont="1" applyFill="1" applyBorder="1" applyAlignment="1" applyProtection="1"/>
    <xf numFmtId="166" fontId="11" fillId="0" borderId="34" xfId="1" applyNumberFormat="1" applyFont="1" applyFill="1" applyBorder="1" applyAlignment="1" applyProtection="1"/>
    <xf numFmtId="166" fontId="11" fillId="0" borderId="11" xfId="1" applyNumberFormat="1" applyFont="1" applyFill="1" applyBorder="1"/>
    <xf numFmtId="43" fontId="11" fillId="0" borderId="11" xfId="1" applyFont="1" applyFill="1" applyBorder="1" applyAlignment="1" applyProtection="1"/>
    <xf numFmtId="166" fontId="11" fillId="0" borderId="72" xfId="1" applyNumberFormat="1" applyFont="1" applyFill="1" applyBorder="1"/>
    <xf numFmtId="43" fontId="11" fillId="0" borderId="72" xfId="1" applyFont="1" applyFill="1" applyBorder="1" applyAlignment="1" applyProtection="1"/>
    <xf numFmtId="0" fontId="11" fillId="0" borderId="31" xfId="0" applyFont="1" applyBorder="1"/>
    <xf numFmtId="2" fontId="6" fillId="0" borderId="0" xfId="0" applyNumberFormat="1" applyFont="1"/>
    <xf numFmtId="164" fontId="6" fillId="0" borderId="0" xfId="0" applyNumberFormat="1" applyFont="1"/>
    <xf numFmtId="0" fontId="9" fillId="0" borderId="5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11" fillId="0" borderId="84" xfId="0" applyFont="1" applyBorder="1"/>
    <xf numFmtId="164" fontId="11" fillId="0" borderId="34" xfId="0" applyNumberFormat="1" applyFont="1" applyBorder="1"/>
    <xf numFmtId="0" fontId="11" fillId="0" borderId="73" xfId="0" applyFont="1" applyBorder="1" applyAlignment="1">
      <alignment horizontal="center"/>
    </xf>
    <xf numFmtId="43" fontId="11" fillId="0" borderId="34" xfId="1" applyFont="1" applyBorder="1"/>
    <xf numFmtId="0" fontId="11" fillId="0" borderId="34" xfId="0" applyFont="1" applyBorder="1"/>
    <xf numFmtId="0" fontId="11" fillId="0" borderId="29" xfId="0" applyFont="1" applyBorder="1"/>
    <xf numFmtId="166" fontId="11" fillId="0" borderId="29" xfId="1" applyNumberFormat="1" applyFont="1" applyBorder="1"/>
    <xf numFmtId="0" fontId="11" fillId="0" borderId="30" xfId="0" applyFont="1" applyBorder="1" applyAlignment="1">
      <alignment horizontal="center"/>
    </xf>
    <xf numFmtId="164" fontId="11" fillId="0" borderId="39" xfId="0" applyNumberFormat="1" applyFont="1" applyBorder="1"/>
    <xf numFmtId="166" fontId="11" fillId="0" borderId="35" xfId="1" applyNumberFormat="1" applyFont="1" applyBorder="1"/>
    <xf numFmtId="0" fontId="10" fillId="0" borderId="85" xfId="0" applyFont="1" applyBorder="1" applyAlignment="1">
      <alignment horizontal="center"/>
    </xf>
    <xf numFmtId="164" fontId="10" fillId="0" borderId="86" xfId="0" applyNumberFormat="1" applyFont="1" applyBorder="1"/>
    <xf numFmtId="166" fontId="10" fillId="0" borderId="86" xfId="0" applyNumberFormat="1" applyFont="1" applyBorder="1"/>
    <xf numFmtId="43" fontId="13" fillId="0" borderId="0" xfId="1" applyFont="1" applyFill="1" applyBorder="1" applyAlignment="1" applyProtection="1"/>
    <xf numFmtId="0" fontId="16" fillId="0" borderId="0" xfId="0" applyFont="1"/>
    <xf numFmtId="0" fontId="11" fillId="0" borderId="76" xfId="0" applyFont="1" applyBorder="1"/>
    <xf numFmtId="166" fontId="11" fillId="0" borderId="92" xfId="1" applyNumberFormat="1" applyFont="1" applyFill="1" applyBorder="1" applyAlignment="1" applyProtection="1"/>
    <xf numFmtId="166" fontId="11" fillId="0" borderId="32" xfId="1" applyNumberFormat="1" applyFont="1" applyFill="1" applyBorder="1" applyAlignment="1" applyProtection="1"/>
    <xf numFmtId="166" fontId="11" fillId="0" borderId="27" xfId="1" applyNumberFormat="1" applyFont="1" applyFill="1" applyBorder="1" applyAlignment="1" applyProtection="1"/>
    <xf numFmtId="166" fontId="11" fillId="0" borderId="95" xfId="1" applyNumberFormat="1" applyFont="1" applyFill="1" applyBorder="1" applyAlignment="1" applyProtection="1"/>
    <xf numFmtId="0" fontId="17" fillId="0" borderId="0" xfId="0" applyFont="1"/>
    <xf numFmtId="43" fontId="11" fillId="0" borderId="8" xfId="1" applyFont="1" applyFill="1" applyBorder="1" applyAlignment="1" applyProtection="1"/>
    <xf numFmtId="0" fontId="9" fillId="0" borderId="106" xfId="0" applyFont="1" applyBorder="1" applyAlignment="1">
      <alignment horizontal="center" vertical="center"/>
    </xf>
    <xf numFmtId="0" fontId="9" fillId="0" borderId="126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/>
    </xf>
    <xf numFmtId="0" fontId="9" fillId="0" borderId="106" xfId="0" applyFont="1" applyBorder="1" applyAlignment="1">
      <alignment horizontal="center"/>
    </xf>
    <xf numFmtId="0" fontId="9" fillId="0" borderId="108" xfId="0" applyFont="1" applyBorder="1" applyAlignment="1">
      <alignment horizontal="center"/>
    </xf>
    <xf numFmtId="0" fontId="9" fillId="0" borderId="127" xfId="0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132" xfId="0" applyFont="1" applyBorder="1" applyAlignment="1">
      <alignment horizontal="center" vertical="center"/>
    </xf>
    <xf numFmtId="0" fontId="9" fillId="0" borderId="133" xfId="0" applyFont="1" applyBorder="1" applyAlignment="1">
      <alignment horizontal="center" vertical="center"/>
    </xf>
    <xf numFmtId="0" fontId="6" fillId="0" borderId="134" xfId="0" applyFont="1" applyBorder="1"/>
    <xf numFmtId="43" fontId="10" fillId="0" borderId="0" xfId="1" applyFont="1" applyFill="1" applyBorder="1" applyAlignment="1" applyProtection="1"/>
    <xf numFmtId="168" fontId="10" fillId="2" borderId="136" xfId="0" applyNumberFormat="1" applyFont="1" applyFill="1" applyBorder="1"/>
    <xf numFmtId="168" fontId="10" fillId="2" borderId="137" xfId="0" applyNumberFormat="1" applyFont="1" applyFill="1" applyBorder="1"/>
    <xf numFmtId="168" fontId="10" fillId="2" borderId="138" xfId="0" applyNumberFormat="1" applyFont="1" applyFill="1" applyBorder="1"/>
    <xf numFmtId="0" fontId="6" fillId="0" borderId="139" xfId="0" applyFont="1" applyBorder="1"/>
    <xf numFmtId="43" fontId="11" fillId="0" borderId="32" xfId="1" applyFont="1" applyFill="1" applyBorder="1" applyAlignment="1" applyProtection="1"/>
    <xf numFmtId="43" fontId="11" fillId="0" borderId="30" xfId="1" applyFont="1" applyFill="1" applyBorder="1" applyAlignment="1" applyProtection="1"/>
    <xf numFmtId="168" fontId="10" fillId="2" borderId="6" xfId="0" applyNumberFormat="1" applyFont="1" applyFill="1" applyBorder="1"/>
    <xf numFmtId="168" fontId="10" fillId="2" borderId="8" xfId="0" applyNumberFormat="1" applyFont="1" applyFill="1" applyBorder="1"/>
    <xf numFmtId="168" fontId="10" fillId="2" borderId="7" xfId="0" applyNumberFormat="1" applyFont="1" applyFill="1" applyBorder="1"/>
    <xf numFmtId="43" fontId="11" fillId="0" borderId="35" xfId="1" applyFont="1" applyFill="1" applyBorder="1" applyAlignment="1" applyProtection="1"/>
    <xf numFmtId="168" fontId="11" fillId="0" borderId="23" xfId="0" applyNumberFormat="1" applyFont="1" applyBorder="1"/>
    <xf numFmtId="168" fontId="11" fillId="0" borderId="24" xfId="0" applyNumberFormat="1" applyFont="1" applyBorder="1"/>
    <xf numFmtId="168" fontId="11" fillId="0" borderId="140" xfId="0" applyNumberFormat="1" applyFont="1" applyBorder="1"/>
    <xf numFmtId="43" fontId="11" fillId="0" borderId="2" xfId="1" applyFont="1" applyFill="1" applyBorder="1" applyAlignment="1" applyProtection="1"/>
    <xf numFmtId="0" fontId="11" fillId="0" borderId="2" xfId="0" applyFont="1" applyBorder="1"/>
    <xf numFmtId="0" fontId="6" fillId="0" borderId="100" xfId="0" applyFont="1" applyBorder="1"/>
    <xf numFmtId="0" fontId="6" fillId="0" borderId="101" xfId="0" applyFont="1" applyBorder="1"/>
    <xf numFmtId="0" fontId="9" fillId="0" borderId="100" xfId="0" applyFont="1" applyBorder="1" applyAlignment="1">
      <alignment horizontal="center"/>
    </xf>
    <xf numFmtId="0" fontId="9" fillId="0" borderId="101" xfId="0" applyFont="1" applyBorder="1" applyAlignment="1">
      <alignment horizontal="center"/>
    </xf>
    <xf numFmtId="0" fontId="9" fillId="0" borderId="102" xfId="0" applyFont="1" applyBorder="1" applyAlignment="1">
      <alignment horizontal="center"/>
    </xf>
    <xf numFmtId="0" fontId="9" fillId="0" borderId="104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43" fontId="11" fillId="0" borderId="34" xfId="1" applyFont="1" applyFill="1" applyBorder="1" applyAlignment="1" applyProtection="1"/>
    <xf numFmtId="43" fontId="11" fillId="0" borderId="147" xfId="1" applyFont="1" applyFill="1" applyBorder="1" applyAlignment="1" applyProtection="1"/>
    <xf numFmtId="0" fontId="6" fillId="0" borderId="120" xfId="0" applyFont="1" applyBorder="1"/>
    <xf numFmtId="43" fontId="11" fillId="0" borderId="89" xfId="1" applyFont="1" applyFill="1" applyBorder="1" applyAlignment="1" applyProtection="1"/>
    <xf numFmtId="43" fontId="10" fillId="0" borderId="41" xfId="1" applyFont="1" applyFill="1" applyBorder="1" applyAlignment="1" applyProtection="1"/>
    <xf numFmtId="0" fontId="6" fillId="0" borderId="148" xfId="0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9" fillId="0" borderId="153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135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157" xfId="0" applyFont="1" applyBorder="1" applyAlignment="1">
      <alignment vertical="center"/>
    </xf>
    <xf numFmtId="0" fontId="9" fillId="0" borderId="159" xfId="0" applyFont="1" applyBorder="1" applyAlignment="1">
      <alignment vertical="center"/>
    </xf>
    <xf numFmtId="0" fontId="9" fillId="0" borderId="160" xfId="0" applyFont="1" applyBorder="1" applyAlignment="1">
      <alignment vertical="center"/>
    </xf>
    <xf numFmtId="0" fontId="9" fillId="0" borderId="159" xfId="0" applyFont="1" applyBorder="1" applyAlignment="1">
      <alignment horizontal="center"/>
    </xf>
    <xf numFmtId="0" fontId="9" fillId="0" borderId="157" xfId="0" applyFont="1" applyBorder="1" applyAlignment="1">
      <alignment horizontal="center"/>
    </xf>
    <xf numFmtId="0" fontId="9" fillId="0" borderId="161" xfId="0" applyFont="1" applyBorder="1" applyAlignment="1">
      <alignment horizontal="center"/>
    </xf>
    <xf numFmtId="0" fontId="11" fillId="0" borderId="162" xfId="0" applyFont="1" applyBorder="1"/>
    <xf numFmtId="43" fontId="11" fillId="0" borderId="163" xfId="1" applyFont="1" applyFill="1" applyBorder="1" applyAlignment="1" applyProtection="1"/>
    <xf numFmtId="43" fontId="11" fillId="0" borderId="164" xfId="1" applyFont="1" applyFill="1" applyBorder="1" applyAlignment="1" applyProtection="1"/>
    <xf numFmtId="43" fontId="11" fillId="0" borderId="165" xfId="1" applyFont="1" applyFill="1" applyBorder="1" applyAlignment="1" applyProtection="1"/>
    <xf numFmtId="168" fontId="11" fillId="2" borderId="166" xfId="0" applyNumberFormat="1" applyFont="1" applyFill="1" applyBorder="1"/>
    <xf numFmtId="168" fontId="11" fillId="2" borderId="34" xfId="0" applyNumberFormat="1" applyFont="1" applyFill="1" applyBorder="1"/>
    <xf numFmtId="168" fontId="11" fillId="2" borderId="167" xfId="0" applyNumberFormat="1" applyFont="1" applyFill="1" applyBorder="1"/>
    <xf numFmtId="0" fontId="11" fillId="0" borderId="168" xfId="0" applyFont="1" applyBorder="1"/>
    <xf numFmtId="43" fontId="11" fillId="0" borderId="169" xfId="1" applyFont="1" applyFill="1" applyBorder="1" applyAlignment="1" applyProtection="1"/>
    <xf numFmtId="43" fontId="11" fillId="0" borderId="170" xfId="1" applyFont="1" applyFill="1" applyBorder="1" applyAlignment="1" applyProtection="1"/>
    <xf numFmtId="0" fontId="11" fillId="0" borderId="166" xfId="0" applyFont="1" applyBorder="1"/>
    <xf numFmtId="43" fontId="11" fillId="0" borderId="92" xfId="1" applyFont="1" applyFill="1" applyBorder="1" applyAlignment="1" applyProtection="1"/>
    <xf numFmtId="0" fontId="11" fillId="0" borderId="139" xfId="0" applyFont="1" applyBorder="1"/>
    <xf numFmtId="0" fontId="11" fillId="0" borderId="134" xfId="0" applyFont="1" applyBorder="1"/>
    <xf numFmtId="43" fontId="11" fillId="0" borderId="171" xfId="1" applyFont="1" applyFill="1" applyBorder="1" applyAlignment="1" applyProtection="1"/>
    <xf numFmtId="43" fontId="11" fillId="0" borderId="45" xfId="1" applyFont="1" applyFill="1" applyBorder="1" applyAlignment="1" applyProtection="1"/>
    <xf numFmtId="43" fontId="11" fillId="0" borderId="172" xfId="1" applyFont="1" applyFill="1" applyBorder="1" applyAlignment="1" applyProtection="1"/>
    <xf numFmtId="43" fontId="11" fillId="0" borderId="1" xfId="1" applyFont="1" applyFill="1" applyBorder="1" applyAlignment="1" applyProtection="1"/>
    <xf numFmtId="43" fontId="11" fillId="0" borderId="173" xfId="1" applyFont="1" applyFill="1" applyBorder="1" applyAlignment="1" applyProtection="1"/>
    <xf numFmtId="168" fontId="11" fillId="2" borderId="134" xfId="0" applyNumberFormat="1" applyFont="1" applyFill="1" applyBorder="1"/>
    <xf numFmtId="168" fontId="11" fillId="2" borderId="25" xfId="0" applyNumberFormat="1" applyFont="1" applyFill="1" applyBorder="1"/>
    <xf numFmtId="168" fontId="11" fillId="2" borderId="135" xfId="0" applyNumberFormat="1" applyFont="1" applyFill="1" applyBorder="1"/>
    <xf numFmtId="0" fontId="10" fillId="0" borderId="141" xfId="0" applyFont="1" applyBorder="1"/>
    <xf numFmtId="43" fontId="10" fillId="0" borderId="175" xfId="1" applyFont="1" applyFill="1" applyBorder="1" applyAlignment="1" applyProtection="1"/>
    <xf numFmtId="43" fontId="10" fillId="0" borderId="176" xfId="1" applyFont="1" applyFill="1" applyBorder="1" applyAlignment="1" applyProtection="1"/>
    <xf numFmtId="43" fontId="10" fillId="0" borderId="14" xfId="1" applyFont="1" applyFill="1" applyBorder="1" applyAlignment="1" applyProtection="1"/>
    <xf numFmtId="43" fontId="11" fillId="0" borderId="69" xfId="1" applyFont="1" applyFill="1" applyBorder="1" applyAlignment="1" applyProtection="1"/>
    <xf numFmtId="43" fontId="11" fillId="0" borderId="124" xfId="1" applyFont="1" applyFill="1" applyBorder="1" applyAlignment="1" applyProtection="1"/>
    <xf numFmtId="0" fontId="11" fillId="0" borderId="177" xfId="0" applyFont="1" applyBorder="1"/>
    <xf numFmtId="0" fontId="11" fillId="0" borderId="69" xfId="0" applyFont="1" applyBorder="1"/>
    <xf numFmtId="0" fontId="11" fillId="0" borderId="174" xfId="0" applyFont="1" applyBorder="1"/>
    <xf numFmtId="43" fontId="11" fillId="0" borderId="162" xfId="1" applyFont="1" applyFill="1" applyBorder="1" applyAlignment="1" applyProtection="1"/>
    <xf numFmtId="43" fontId="11" fillId="0" borderId="168" xfId="1" applyFont="1" applyFill="1" applyBorder="1" applyAlignment="1" applyProtection="1"/>
    <xf numFmtId="43" fontId="11" fillId="0" borderId="166" xfId="1" applyFont="1" applyFill="1" applyBorder="1" applyAlignment="1" applyProtection="1"/>
    <xf numFmtId="166" fontId="11" fillId="0" borderId="35" xfId="1" applyNumberFormat="1" applyFont="1" applyFill="1" applyBorder="1" applyAlignment="1" applyProtection="1"/>
    <xf numFmtId="0" fontId="6" fillId="0" borderId="46" xfId="0" applyFont="1" applyBorder="1"/>
    <xf numFmtId="0" fontId="6" fillId="0" borderId="17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39" xfId="0" applyFont="1" applyBorder="1"/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7" xfId="0" applyFont="1" applyBorder="1"/>
    <xf numFmtId="43" fontId="3" fillId="0" borderId="29" xfId="1" applyFont="1" applyFill="1" applyBorder="1"/>
    <xf numFmtId="167" fontId="6" fillId="2" borderId="29" xfId="1" applyNumberFormat="1" applyFont="1" applyFill="1" applyBorder="1" applyAlignment="1" applyProtection="1"/>
    <xf numFmtId="167" fontId="6" fillId="3" borderId="29" xfId="1" applyNumberFormat="1" applyFont="1" applyFill="1" applyBorder="1" applyAlignment="1" applyProtection="1"/>
    <xf numFmtId="0" fontId="9" fillId="0" borderId="29" xfId="0" applyFont="1" applyBorder="1"/>
    <xf numFmtId="167" fontId="6" fillId="0" borderId="0" xfId="1" applyNumberFormat="1" applyFont="1" applyFill="1" applyBorder="1" applyAlignment="1" applyProtection="1"/>
    <xf numFmtId="166" fontId="10" fillId="0" borderId="0" xfId="1" applyNumberFormat="1" applyFont="1" applyFill="1" applyBorder="1" applyAlignment="1" applyProtection="1"/>
    <xf numFmtId="43" fontId="9" fillId="0" borderId="41" xfId="1" applyFont="1" applyFill="1" applyBorder="1" applyAlignment="1" applyProtection="1"/>
    <xf numFmtId="0" fontId="11" fillId="0" borderId="71" xfId="0" applyFont="1" applyBorder="1"/>
    <xf numFmtId="0" fontId="11" fillId="0" borderId="72" xfId="0" applyFont="1" applyBorder="1"/>
    <xf numFmtId="0" fontId="11" fillId="0" borderId="73" xfId="0" applyFont="1" applyBorder="1"/>
    <xf numFmtId="164" fontId="11" fillId="0" borderId="8" xfId="0" applyNumberFormat="1" applyFont="1" applyBorder="1"/>
    <xf numFmtId="2" fontId="13" fillId="0" borderId="0" xfId="0" applyNumberFormat="1" applyFont="1"/>
    <xf numFmtId="164" fontId="11" fillId="0" borderId="25" xfId="0" applyNumberFormat="1" applyFont="1" applyBorder="1"/>
    <xf numFmtId="4" fontId="11" fillId="0" borderId="0" xfId="0" applyNumberFormat="1" applyFont="1"/>
    <xf numFmtId="0" fontId="9" fillId="0" borderId="43" xfId="0" applyFont="1" applyBorder="1" applyAlignment="1">
      <alignment horizontal="center"/>
    </xf>
    <xf numFmtId="2" fontId="9" fillId="0" borderId="44" xfId="0" applyNumberFormat="1" applyFont="1" applyBorder="1" applyAlignment="1">
      <alignment horizontal="center"/>
    </xf>
    <xf numFmtId="2" fontId="11" fillId="0" borderId="0" xfId="0" applyNumberFormat="1" applyFont="1"/>
    <xf numFmtId="0" fontId="11" fillId="0" borderId="65" xfId="0" applyFont="1" applyBorder="1"/>
    <xf numFmtId="2" fontId="11" fillId="0" borderId="66" xfId="0" applyNumberFormat="1" applyFont="1" applyBorder="1"/>
    <xf numFmtId="2" fontId="9" fillId="0" borderId="67" xfId="0" applyNumberFormat="1" applyFont="1" applyBorder="1" applyAlignment="1">
      <alignment horizontal="center"/>
    </xf>
    <xf numFmtId="2" fontId="11" fillId="0" borderId="25" xfId="0" applyNumberFormat="1" applyFont="1" applyBorder="1"/>
    <xf numFmtId="4" fontId="11" fillId="0" borderId="14" xfId="0" applyNumberFormat="1" applyFont="1" applyBorder="1"/>
    <xf numFmtId="164" fontId="11" fillId="0" borderId="68" xfId="0" applyNumberFormat="1" applyFont="1" applyBorder="1"/>
    <xf numFmtId="164" fontId="11" fillId="0" borderId="0" xfId="0" applyNumberFormat="1" applyFont="1"/>
    <xf numFmtId="164" fontId="11" fillId="0" borderId="65" xfId="0" applyNumberFormat="1" applyFont="1" applyBorder="1"/>
    <xf numFmtId="164" fontId="13" fillId="0" borderId="0" xfId="0" applyNumberFormat="1" applyFont="1"/>
    <xf numFmtId="2" fontId="14" fillId="0" borderId="0" xfId="0" applyNumberFormat="1" applyFont="1"/>
    <xf numFmtId="164" fontId="11" fillId="0" borderId="69" xfId="0" applyNumberFormat="1" applyFont="1" applyBorder="1"/>
    <xf numFmtId="0" fontId="15" fillId="0" borderId="0" xfId="0" applyFont="1"/>
    <xf numFmtId="164" fontId="11" fillId="0" borderId="64" xfId="0" applyNumberFormat="1" applyFont="1" applyBorder="1"/>
    <xf numFmtId="0" fontId="9" fillId="0" borderId="87" xfId="0" applyFont="1" applyBorder="1" applyAlignment="1">
      <alignment horizontal="center" vertical="center"/>
    </xf>
    <xf numFmtId="0" fontId="11" fillId="0" borderId="88" xfId="0" applyFont="1" applyBorder="1"/>
    <xf numFmtId="164" fontId="11" fillId="0" borderId="5" xfId="0" applyNumberFormat="1" applyFont="1" applyBorder="1"/>
    <xf numFmtId="0" fontId="11" fillId="0" borderId="0" xfId="0" applyFont="1" applyAlignment="1">
      <alignment horizontal="center"/>
    </xf>
    <xf numFmtId="43" fontId="11" fillId="0" borderId="5" xfId="1" applyFont="1" applyFill="1" applyBorder="1"/>
    <xf numFmtId="0" fontId="11" fillId="0" borderId="89" xfId="0" applyFont="1" applyBorder="1"/>
    <xf numFmtId="43" fontId="17" fillId="0" borderId="0" xfId="1" applyFont="1" applyFill="1"/>
    <xf numFmtId="0" fontId="18" fillId="0" borderId="0" xfId="0" applyFont="1"/>
    <xf numFmtId="0" fontId="6" fillId="0" borderId="88" xfId="0" applyFont="1" applyBorder="1"/>
    <xf numFmtId="164" fontId="10" fillId="0" borderId="90" xfId="0" applyNumberFormat="1" applyFont="1" applyBorder="1"/>
    <xf numFmtId="164" fontId="10" fillId="0" borderId="91" xfId="0" applyNumberFormat="1" applyFont="1" applyBorder="1"/>
    <xf numFmtId="164" fontId="11" fillId="0" borderId="93" xfId="0" applyNumberFormat="1" applyFont="1" applyBorder="1"/>
    <xf numFmtId="0" fontId="11" fillId="0" borderId="94" xfId="0" applyFont="1" applyBorder="1"/>
    <xf numFmtId="0" fontId="6" fillId="0" borderId="95" xfId="0" applyFont="1" applyBorder="1"/>
    <xf numFmtId="0" fontId="6" fillId="0" borderId="88" xfId="0" quotePrefix="1" applyFont="1" applyBorder="1"/>
    <xf numFmtId="0" fontId="6" fillId="0" borderId="75" xfId="0" applyFont="1" applyBorder="1" applyAlignment="1">
      <alignment horizontal="center"/>
    </xf>
    <xf numFmtId="0" fontId="11" fillId="0" borderId="96" xfId="0" applyFont="1" applyBorder="1"/>
    <xf numFmtId="0" fontId="11" fillId="0" borderId="97" xfId="0" applyFont="1" applyBorder="1"/>
    <xf numFmtId="0" fontId="11" fillId="0" borderId="97" xfId="0" applyFont="1" applyBorder="1" applyAlignment="1">
      <alignment horizontal="center"/>
    </xf>
    <xf numFmtId="164" fontId="10" fillId="0" borderId="98" xfId="0" applyNumberFormat="1" applyFont="1" applyBorder="1"/>
    <xf numFmtId="0" fontId="11" fillId="0" borderId="99" xfId="0" applyFont="1" applyBorder="1"/>
    <xf numFmtId="164" fontId="11" fillId="0" borderId="13" xfId="0" applyNumberFormat="1" applyFont="1" applyBorder="1"/>
    <xf numFmtId="43" fontId="9" fillId="0" borderId="182" xfId="1" applyFont="1" applyFill="1" applyBorder="1" applyAlignment="1" applyProtection="1"/>
    <xf numFmtId="43" fontId="9" fillId="0" borderId="1" xfId="1" applyFont="1" applyFill="1" applyBorder="1" applyAlignment="1" applyProtection="1"/>
    <xf numFmtId="43" fontId="9" fillId="0" borderId="45" xfId="1" applyFont="1" applyFill="1" applyBorder="1" applyAlignment="1" applyProtection="1"/>
    <xf numFmtId="0" fontId="9" fillId="0" borderId="0" xfId="2" applyFont="1"/>
    <xf numFmtId="0" fontId="21" fillId="0" borderId="0" xfId="0" applyFont="1"/>
    <xf numFmtId="0" fontId="22" fillId="0" borderId="0" xfId="0" applyFont="1"/>
    <xf numFmtId="0" fontId="6" fillId="0" borderId="0" xfId="2" applyFont="1"/>
    <xf numFmtId="4" fontId="6" fillId="0" borderId="0" xfId="2" applyNumberFormat="1" applyFont="1"/>
    <xf numFmtId="43" fontId="5" fillId="0" borderId="0" xfId="6" applyNumberFormat="1" applyFont="1" applyFill="1"/>
    <xf numFmtId="43" fontId="5" fillId="0" borderId="0" xfId="6" applyNumberFormat="1" applyFont="1" applyFill="1" applyAlignment="1">
      <alignment horizontal="center"/>
    </xf>
    <xf numFmtId="165" fontId="9" fillId="0" borderId="5" xfId="6" applyFont="1" applyFill="1" applyBorder="1" applyAlignment="1">
      <alignment horizontal="right"/>
    </xf>
    <xf numFmtId="165" fontId="9" fillId="0" borderId="8" xfId="6" applyFont="1" applyFill="1" applyBorder="1" applyAlignment="1">
      <alignment horizontal="right"/>
    </xf>
    <xf numFmtId="43" fontId="25" fillId="0" borderId="0" xfId="6" applyNumberFormat="1" applyFont="1" applyFill="1"/>
    <xf numFmtId="165" fontId="5" fillId="0" borderId="8" xfId="6" applyFont="1" applyFill="1" applyBorder="1" applyAlignment="1">
      <alignment horizontal="right"/>
    </xf>
    <xf numFmtId="165" fontId="5" fillId="0" borderId="8" xfId="6" applyFont="1" applyFill="1" applyBorder="1" applyAlignment="1"/>
    <xf numFmtId="165" fontId="5" fillId="0" borderId="11" xfId="6" applyFont="1" applyFill="1" applyBorder="1" applyAlignment="1"/>
    <xf numFmtId="43" fontId="5" fillId="0" borderId="0" xfId="6" applyNumberFormat="1" applyFont="1" applyFill="1" applyBorder="1"/>
    <xf numFmtId="165" fontId="5" fillId="0" borderId="0" xfId="6" applyFont="1" applyFill="1" applyBorder="1"/>
    <xf numFmtId="43" fontId="26" fillId="0" borderId="0" xfId="6" applyNumberFormat="1" applyFont="1" applyFill="1" applyBorder="1"/>
    <xf numFmtId="165" fontId="5" fillId="0" borderId="15" xfId="6" applyFont="1" applyFill="1" applyBorder="1" applyAlignment="1">
      <alignment horizontal="right" wrapText="1"/>
    </xf>
    <xf numFmtId="165" fontId="5" fillId="0" borderId="0" xfId="6" applyFont="1" applyFill="1" applyBorder="1" applyAlignment="1">
      <alignment vertical="center"/>
    </xf>
    <xf numFmtId="43" fontId="5" fillId="0" borderId="0" xfId="6" applyNumberFormat="1" applyFont="1" applyFill="1" applyAlignment="1">
      <alignment vertical="center"/>
    </xf>
    <xf numFmtId="165" fontId="5" fillId="0" borderId="0" xfId="6" applyFont="1" applyFill="1"/>
    <xf numFmtId="165" fontId="5" fillId="0" borderId="16" xfId="6" applyFont="1" applyFill="1" applyBorder="1" applyAlignment="1">
      <alignment horizontal="right" wrapText="1"/>
    </xf>
    <xf numFmtId="165" fontId="8" fillId="0" borderId="0" xfId="6" applyFont="1" applyFill="1" applyBorder="1"/>
    <xf numFmtId="165" fontId="7" fillId="0" borderId="0" xfId="6" applyFont="1" applyFill="1" applyBorder="1"/>
    <xf numFmtId="43" fontId="6" fillId="0" borderId="0" xfId="1" applyFont="1"/>
    <xf numFmtId="0" fontId="11" fillId="0" borderId="22" xfId="0" applyFont="1" applyBorder="1"/>
    <xf numFmtId="0" fontId="11" fillId="0" borderId="186" xfId="0" applyFont="1" applyBorder="1"/>
    <xf numFmtId="43" fontId="13" fillId="0" borderId="0" xfId="0" applyNumberFormat="1" applyFont="1"/>
    <xf numFmtId="43" fontId="11" fillId="0" borderId="11" xfId="1" applyFont="1" applyFill="1" applyBorder="1"/>
    <xf numFmtId="0" fontId="12" fillId="0" borderId="65" xfId="0" applyFont="1" applyBorder="1"/>
    <xf numFmtId="43" fontId="12" fillId="0" borderId="65" xfId="1" applyFont="1" applyFill="1" applyBorder="1" applyAlignment="1" applyProtection="1"/>
    <xf numFmtId="0" fontId="28" fillId="0" borderId="0" xfId="0" applyFont="1"/>
    <xf numFmtId="43" fontId="1" fillId="0" borderId="0" xfId="1" applyFont="1" applyFill="1"/>
    <xf numFmtId="43" fontId="11" fillId="0" borderId="60" xfId="1" applyFont="1" applyFill="1" applyBorder="1" applyAlignment="1" applyProtection="1"/>
    <xf numFmtId="0" fontId="29" fillId="0" borderId="48" xfId="0" applyFont="1" applyBorder="1"/>
    <xf numFmtId="2" fontId="29" fillId="0" borderId="0" xfId="0" applyNumberFormat="1" applyFont="1"/>
    <xf numFmtId="43" fontId="29" fillId="0" borderId="25" xfId="1" applyFont="1" applyFill="1" applyBorder="1" applyAlignment="1" applyProtection="1"/>
    <xf numFmtId="43" fontId="29" fillId="0" borderId="0" xfId="1" applyFont="1" applyFill="1" applyBorder="1" applyAlignment="1" applyProtection="1"/>
    <xf numFmtId="0" fontId="30" fillId="0" borderId="0" xfId="0" applyFont="1"/>
    <xf numFmtId="43" fontId="0" fillId="0" borderId="0" xfId="1" applyFont="1" applyFill="1"/>
    <xf numFmtId="43" fontId="30" fillId="0" borderId="0" xfId="0" applyNumberFormat="1" applyFont="1"/>
    <xf numFmtId="43" fontId="13" fillId="0" borderId="0" xfId="1" applyFont="1"/>
    <xf numFmtId="166" fontId="11" fillId="0" borderId="192" xfId="1" applyNumberFormat="1" applyFont="1" applyFill="1" applyBorder="1"/>
    <xf numFmtId="43" fontId="19" fillId="0" borderId="0" xfId="1" applyFont="1" applyFill="1"/>
    <xf numFmtId="164" fontId="11" fillId="0" borderId="90" xfId="0" applyNumberFormat="1" applyFont="1" applyBorder="1"/>
    <xf numFmtId="164" fontId="11" fillId="0" borderId="195" xfId="0" applyNumberFormat="1" applyFont="1" applyBorder="1"/>
    <xf numFmtId="164" fontId="11" fillId="0" borderId="33" xfId="0" applyNumberFormat="1" applyFont="1" applyBorder="1"/>
    <xf numFmtId="164" fontId="11" fillId="0" borderId="36" xfId="0" applyNumberFormat="1" applyFont="1" applyBorder="1"/>
    <xf numFmtId="43" fontId="17" fillId="0" borderId="0" xfId="0" applyNumberFormat="1" applyFont="1"/>
    <xf numFmtId="0" fontId="11" fillId="0" borderId="8" xfId="0" applyFont="1" applyBorder="1"/>
    <xf numFmtId="0" fontId="11" fillId="0" borderId="57" xfId="0" applyFont="1" applyBorder="1"/>
    <xf numFmtId="0" fontId="9" fillId="0" borderId="65" xfId="0" applyFont="1" applyBorder="1"/>
    <xf numFmtId="4" fontId="10" fillId="0" borderId="8" xfId="0" applyNumberFormat="1" applyFont="1" applyBorder="1"/>
    <xf numFmtId="0" fontId="10" fillId="0" borderId="26" xfId="0" applyFont="1" applyBorder="1"/>
    <xf numFmtId="164" fontId="9" fillId="0" borderId="181" xfId="0" applyNumberFormat="1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2" xfId="0" applyFont="1" applyBorder="1"/>
    <xf numFmtId="0" fontId="6" fillId="0" borderId="21" xfId="0" applyFont="1" applyBorder="1"/>
    <xf numFmtId="164" fontId="11" fillId="0" borderId="57" xfId="0" applyNumberFormat="1" applyFont="1" applyBorder="1"/>
    <xf numFmtId="164" fontId="11" fillId="0" borderId="80" xfId="0" applyNumberFormat="1" applyFont="1" applyBorder="1"/>
    <xf numFmtId="0" fontId="11" fillId="0" borderId="60" xfId="0" applyFont="1" applyBorder="1"/>
    <xf numFmtId="0" fontId="11" fillId="0" borderId="12" xfId="0" applyFont="1" applyBorder="1"/>
    <xf numFmtId="0" fontId="11" fillId="0" borderId="11" xfId="0" applyFont="1" applyBorder="1"/>
    <xf numFmtId="164" fontId="11" fillId="0" borderId="11" xfId="0" applyNumberFormat="1" applyFont="1" applyBorder="1"/>
    <xf numFmtId="0" fontId="11" fillId="0" borderId="77" xfId="0" applyFont="1" applyBorder="1"/>
    <xf numFmtId="0" fontId="11" fillId="0" borderId="78" xfId="0" applyFont="1" applyBorder="1"/>
    <xf numFmtId="0" fontId="11" fillId="0" borderId="79" xfId="0" applyFont="1" applyBorder="1"/>
    <xf numFmtId="164" fontId="11" fillId="0" borderId="70" xfId="0" applyNumberFormat="1" applyFont="1" applyBorder="1"/>
    <xf numFmtId="164" fontId="9" fillId="0" borderId="13" xfId="0" applyNumberFormat="1" applyFont="1" applyBorder="1"/>
    <xf numFmtId="0" fontId="6" fillId="0" borderId="24" xfId="0" applyFont="1" applyBorder="1"/>
    <xf numFmtId="169" fontId="10" fillId="0" borderId="0" xfId="1" applyNumberFormat="1" applyFont="1" applyFill="1" applyBorder="1"/>
    <xf numFmtId="43" fontId="11" fillId="0" borderId="94" xfId="0" applyNumberFormat="1" applyFont="1" applyBorder="1"/>
    <xf numFmtId="43" fontId="11" fillId="0" borderId="57" xfId="0" applyNumberFormat="1" applyFont="1" applyBorder="1"/>
    <xf numFmtId="0" fontId="11" fillId="0" borderId="192" xfId="0" applyFont="1" applyBorder="1"/>
    <xf numFmtId="164" fontId="11" fillId="0" borderId="76" xfId="0" applyNumberFormat="1" applyFont="1" applyBorder="1"/>
    <xf numFmtId="164" fontId="9" fillId="0" borderId="0" xfId="0" applyNumberFormat="1" applyFont="1"/>
    <xf numFmtId="0" fontId="13" fillId="0" borderId="0" xfId="0" applyFont="1" applyAlignment="1">
      <alignment horizontal="center"/>
    </xf>
    <xf numFmtId="0" fontId="9" fillId="0" borderId="4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11" fillId="0" borderId="188" xfId="0" applyNumberFormat="1" applyFont="1" applyBorder="1"/>
    <xf numFmtId="4" fontId="10" fillId="0" borderId="5" xfId="0" applyNumberFormat="1" applyFont="1" applyBorder="1"/>
    <xf numFmtId="4" fontId="11" fillId="0" borderId="58" xfId="0" applyNumberFormat="1" applyFont="1" applyBorder="1"/>
    <xf numFmtId="0" fontId="11" fillId="0" borderId="38" xfId="0" applyFont="1" applyBorder="1"/>
    <xf numFmtId="0" fontId="11" fillId="0" borderId="62" xfId="0" applyFont="1" applyBorder="1"/>
    <xf numFmtId="0" fontId="11" fillId="0" borderId="189" xfId="0" applyFont="1" applyBorder="1"/>
    <xf numFmtId="0" fontId="11" fillId="0" borderId="191" xfId="0" applyFont="1" applyBorder="1"/>
    <xf numFmtId="4" fontId="10" fillId="0" borderId="63" xfId="0" applyNumberFormat="1" applyFont="1" applyBorder="1"/>
    <xf numFmtId="43" fontId="19" fillId="0" borderId="0" xfId="1" applyFont="1" applyFill="1" applyAlignment="1">
      <alignment vertical="center"/>
    </xf>
    <xf numFmtId="2" fontId="19" fillId="0" borderId="0" xfId="1" applyNumberFormat="1" applyFont="1" applyFill="1"/>
    <xf numFmtId="167" fontId="6" fillId="0" borderId="29" xfId="1" applyNumberFormat="1" applyFont="1" applyFill="1" applyBorder="1" applyAlignment="1" applyProtection="1"/>
    <xf numFmtId="0" fontId="6" fillId="0" borderId="46" xfId="0" applyFont="1" applyBorder="1" applyAlignment="1">
      <alignment horizontal="center"/>
    </xf>
    <xf numFmtId="164" fontId="10" fillId="0" borderId="85" xfId="0" applyNumberFormat="1" applyFont="1" applyBorder="1"/>
    <xf numFmtId="0" fontId="10" fillId="0" borderId="86" xfId="0" applyFont="1" applyBorder="1"/>
    <xf numFmtId="0" fontId="10" fillId="0" borderId="14" xfId="0" applyFont="1" applyBorder="1"/>
    <xf numFmtId="43" fontId="9" fillId="0" borderId="0" xfId="0" applyNumberFormat="1" applyFont="1"/>
    <xf numFmtId="2" fontId="9" fillId="0" borderId="0" xfId="0" applyNumberFormat="1" applyFont="1"/>
    <xf numFmtId="2" fontId="11" fillId="0" borderId="28" xfId="0" applyNumberFormat="1" applyFont="1" applyBorder="1"/>
    <xf numFmtId="0" fontId="5" fillId="0" borderId="0" xfId="7" applyFont="1"/>
    <xf numFmtId="0" fontId="5" fillId="0" borderId="2" xfId="7" applyFont="1" applyBorder="1" applyAlignment="1">
      <alignment horizontal="center"/>
    </xf>
    <xf numFmtId="0" fontId="5" fillId="0" borderId="0" xfId="7" applyFont="1" applyAlignment="1">
      <alignment horizontal="center"/>
    </xf>
    <xf numFmtId="49" fontId="5" fillId="0" borderId="3" xfId="7" applyNumberFormat="1" applyFont="1" applyBorder="1" applyAlignment="1">
      <alignment horizontal="center"/>
    </xf>
    <xf numFmtId="0" fontId="5" fillId="0" borderId="4" xfId="7" applyFont="1" applyBorder="1"/>
    <xf numFmtId="43" fontId="9" fillId="0" borderId="5" xfId="7" applyNumberFormat="1" applyFont="1" applyBorder="1"/>
    <xf numFmtId="49" fontId="5" fillId="0" borderId="6" xfId="7" applyNumberFormat="1" applyFont="1" applyBorder="1" applyAlignment="1">
      <alignment horizontal="center"/>
    </xf>
    <xf numFmtId="0" fontId="5" fillId="0" borderId="7" xfId="7" applyFont="1" applyBorder="1"/>
    <xf numFmtId="43" fontId="9" fillId="0" borderId="8" xfId="7" applyNumberFormat="1" applyFont="1" applyBorder="1"/>
    <xf numFmtId="49" fontId="9" fillId="0" borderId="6" xfId="7" applyNumberFormat="1" applyFont="1" applyBorder="1" applyAlignment="1">
      <alignment horizontal="center"/>
    </xf>
    <xf numFmtId="0" fontId="9" fillId="0" borderId="7" xfId="7" applyFont="1" applyBorder="1"/>
    <xf numFmtId="0" fontId="25" fillId="0" borderId="0" xfId="7" applyFont="1"/>
    <xf numFmtId="43" fontId="5" fillId="0" borderId="8" xfId="7" applyNumberFormat="1" applyFont="1" applyBorder="1"/>
    <xf numFmtId="49" fontId="5" fillId="0" borderId="9" xfId="7" applyNumberFormat="1" applyFont="1" applyBorder="1" applyAlignment="1">
      <alignment horizontal="center"/>
    </xf>
    <xf numFmtId="0" fontId="5" fillId="0" borderId="10" xfId="7" applyFont="1" applyBorder="1"/>
    <xf numFmtId="43" fontId="5" fillId="0" borderId="12" xfId="7" applyNumberFormat="1" applyFont="1" applyBorder="1"/>
    <xf numFmtId="43" fontId="5" fillId="0" borderId="13" xfId="7" applyNumberFormat="1" applyFont="1" applyBorder="1"/>
    <xf numFmtId="43" fontId="5" fillId="0" borderId="14" xfId="7" applyNumberFormat="1" applyFont="1" applyBorder="1"/>
    <xf numFmtId="165" fontId="5" fillId="0" borderId="0" xfId="7" applyNumberFormat="1" applyFont="1"/>
    <xf numFmtId="43" fontId="5" fillId="0" borderId="0" xfId="7" applyNumberFormat="1" applyFont="1"/>
    <xf numFmtId="0" fontId="32" fillId="0" borderId="0" xfId="0" applyFont="1"/>
    <xf numFmtId="0" fontId="6" fillId="0" borderId="42" xfId="0" applyFont="1" applyBorder="1"/>
    <xf numFmtId="0" fontId="32" fillId="0" borderId="42" xfId="0" applyFont="1" applyBorder="1"/>
    <xf numFmtId="166" fontId="9" fillId="0" borderId="25" xfId="1" applyNumberFormat="1" applyFont="1" applyFill="1" applyBorder="1" applyAlignment="1" applyProtection="1"/>
    <xf numFmtId="0" fontId="32" fillId="0" borderId="25" xfId="0" applyFont="1" applyBorder="1"/>
    <xf numFmtId="166" fontId="25" fillId="0" borderId="25" xfId="1" applyNumberFormat="1" applyFont="1" applyFill="1" applyBorder="1"/>
    <xf numFmtId="0" fontId="6" fillId="0" borderId="45" xfId="0" applyFont="1" applyBorder="1"/>
    <xf numFmtId="0" fontId="6" fillId="0" borderId="0" xfId="0" applyFont="1" applyAlignment="1">
      <alignment wrapText="1"/>
    </xf>
    <xf numFmtId="169" fontId="9" fillId="0" borderId="25" xfId="1" applyNumberFormat="1" applyFont="1" applyFill="1" applyBorder="1"/>
    <xf numFmtId="169" fontId="9" fillId="0" borderId="0" xfId="1" applyNumberFormat="1" applyFont="1" applyFill="1"/>
    <xf numFmtId="169" fontId="9" fillId="0" borderId="0" xfId="1" applyNumberFormat="1" applyFont="1"/>
    <xf numFmtId="0" fontId="32" fillId="0" borderId="39" xfId="0" applyFont="1" applyBorder="1"/>
    <xf numFmtId="169" fontId="9" fillId="0" borderId="47" xfId="1" applyNumberFormat="1" applyFont="1" applyBorder="1"/>
    <xf numFmtId="166" fontId="32" fillId="0" borderId="25" xfId="1" applyNumberFormat="1" applyFont="1" applyFill="1" applyBorder="1" applyAlignment="1" applyProtection="1"/>
    <xf numFmtId="0" fontId="33" fillId="0" borderId="25" xfId="0" applyFont="1" applyBorder="1"/>
    <xf numFmtId="0" fontId="33" fillId="0" borderId="0" xfId="0" applyFont="1"/>
    <xf numFmtId="0" fontId="33" fillId="0" borderId="26" xfId="0" applyFont="1" applyBorder="1"/>
    <xf numFmtId="0" fontId="34" fillId="0" borderId="0" xfId="0" applyFont="1"/>
    <xf numFmtId="166" fontId="32" fillId="0" borderId="25" xfId="0" applyNumberFormat="1" applyFont="1" applyBorder="1"/>
    <xf numFmtId="0" fontId="6" fillId="0" borderId="48" xfId="0" applyFont="1" applyBorder="1"/>
    <xf numFmtId="0" fontId="6" fillId="0" borderId="28" xfId="0" applyFont="1" applyBorder="1"/>
    <xf numFmtId="0" fontId="6" fillId="0" borderId="49" xfId="0" applyFont="1" applyBorder="1"/>
    <xf numFmtId="0" fontId="25" fillId="0" borderId="0" xfId="0" applyFont="1"/>
    <xf numFmtId="0" fontId="33" fillId="0" borderId="45" xfId="0" applyFont="1" applyBorder="1"/>
    <xf numFmtId="0" fontId="34" fillId="0" borderId="1" xfId="0" applyFont="1" applyBorder="1"/>
    <xf numFmtId="0" fontId="32" fillId="0" borderId="45" xfId="0" applyFont="1" applyBorder="1"/>
    <xf numFmtId="0" fontId="6" fillId="0" borderId="1" xfId="0" applyFont="1" applyBorder="1"/>
    <xf numFmtId="0" fontId="9" fillId="0" borderId="50" xfId="0" applyFont="1" applyBorder="1"/>
    <xf numFmtId="0" fontId="6" fillId="0" borderId="51" xfId="0" applyFont="1" applyBorder="1"/>
    <xf numFmtId="0" fontId="32" fillId="0" borderId="51" xfId="0" applyFont="1" applyBorder="1"/>
    <xf numFmtId="0" fontId="6" fillId="0" borderId="52" xfId="0" applyFont="1" applyBorder="1"/>
    <xf numFmtId="0" fontId="6" fillId="0" borderId="53" xfId="0" applyFont="1" applyBorder="1"/>
    <xf numFmtId="0" fontId="6" fillId="0" borderId="54" xfId="0" applyFont="1" applyBorder="1"/>
    <xf numFmtId="0" fontId="32" fillId="0" borderId="54" xfId="0" applyFont="1" applyBorder="1"/>
    <xf numFmtId="169" fontId="9" fillId="0" borderId="54" xfId="1" applyNumberFormat="1" applyFont="1" applyBorder="1"/>
    <xf numFmtId="0" fontId="6" fillId="0" borderId="55" xfId="0" applyFont="1" applyBorder="1"/>
    <xf numFmtId="166" fontId="35" fillId="0" borderId="0" xfId="1" applyNumberFormat="1" applyFont="1" applyFill="1"/>
    <xf numFmtId="0" fontId="6" fillId="0" borderId="193" xfId="0" applyFont="1" applyBorder="1"/>
    <xf numFmtId="0" fontId="6" fillId="0" borderId="194" xfId="0" applyFont="1" applyBorder="1"/>
    <xf numFmtId="0" fontId="6" fillId="0" borderId="23" xfId="0" applyFont="1" applyBorder="1"/>
    <xf numFmtId="169" fontId="9" fillId="0" borderId="0" xfId="1" applyNumberFormat="1" applyFont="1" applyBorder="1"/>
    <xf numFmtId="0" fontId="6" fillId="0" borderId="172" xfId="0" applyFont="1" applyBorder="1"/>
    <xf numFmtId="169" fontId="9" fillId="0" borderId="1" xfId="1" applyNumberFormat="1" applyFont="1" applyBorder="1"/>
    <xf numFmtId="166" fontId="25" fillId="0" borderId="45" xfId="1" applyNumberFormat="1" applyFont="1" applyFill="1" applyBorder="1"/>
    <xf numFmtId="0" fontId="14" fillId="0" borderId="0" xfId="0" applyFont="1" applyAlignment="1">
      <alignment horizontal="left" vertical="center"/>
    </xf>
    <xf numFmtId="169" fontId="32" fillId="0" borderId="0" xfId="1" applyNumberFormat="1" applyFont="1"/>
    <xf numFmtId="169" fontId="32" fillId="0" borderId="42" xfId="1" applyNumberFormat="1" applyFont="1" applyBorder="1"/>
    <xf numFmtId="169" fontId="6" fillId="0" borderId="43" xfId="1" applyNumberFormat="1" applyFont="1" applyBorder="1" applyAlignment="1">
      <alignment horizontal="center"/>
    </xf>
    <xf numFmtId="169" fontId="9" fillId="0" borderId="25" xfId="1" applyNumberFormat="1" applyFont="1" applyBorder="1"/>
    <xf numFmtId="169" fontId="9" fillId="0" borderId="25" xfId="1" applyNumberFormat="1" applyFont="1" applyFill="1" applyBorder="1" applyAlignment="1" applyProtection="1"/>
    <xf numFmtId="169" fontId="9" fillId="0" borderId="0" xfId="1" applyNumberFormat="1" applyFont="1" applyFill="1" applyBorder="1" applyAlignment="1" applyProtection="1"/>
    <xf numFmtId="169" fontId="9" fillId="0" borderId="25" xfId="1" applyNumberFormat="1" applyFont="1" applyBorder="1" applyAlignment="1">
      <alignment horizontal="right"/>
    </xf>
    <xf numFmtId="169" fontId="32" fillId="0" borderId="51" xfId="1" applyNumberFormat="1" applyFont="1" applyBorder="1"/>
    <xf numFmtId="169" fontId="9" fillId="0" borderId="48" xfId="1" applyNumberFormat="1" applyFont="1" applyFill="1" applyBorder="1" applyAlignment="1" applyProtection="1"/>
    <xf numFmtId="169" fontId="9" fillId="0" borderId="55" xfId="1" applyNumberFormat="1" applyFont="1" applyFill="1" applyBorder="1" applyAlignment="1" applyProtection="1"/>
    <xf numFmtId="169" fontId="9" fillId="0" borderId="193" xfId="1" applyNumberFormat="1" applyFont="1" applyFill="1" applyBorder="1" applyAlignment="1" applyProtection="1"/>
    <xf numFmtId="169" fontId="9" fillId="0" borderId="25" xfId="0" applyNumberFormat="1" applyFont="1" applyBorder="1"/>
    <xf numFmtId="169" fontId="9" fillId="0" borderId="45" xfId="1" applyNumberFormat="1" applyFont="1" applyBorder="1" applyAlignment="1">
      <alignment horizontal="right"/>
    </xf>
    <xf numFmtId="166" fontId="9" fillId="0" borderId="25" xfId="0" applyNumberFormat="1" applyFont="1" applyBorder="1"/>
    <xf numFmtId="0" fontId="11" fillId="0" borderId="198" xfId="0" applyFont="1" applyBorder="1"/>
    <xf numFmtId="4" fontId="6" fillId="0" borderId="0" xfId="0" applyNumberFormat="1" applyFont="1"/>
    <xf numFmtId="2" fontId="11" fillId="0" borderId="46" xfId="0" applyNumberFormat="1" applyFont="1" applyBorder="1"/>
    <xf numFmtId="43" fontId="11" fillId="0" borderId="46" xfId="1" applyFont="1" applyFill="1" applyBorder="1" applyAlignment="1" applyProtection="1"/>
    <xf numFmtId="0" fontId="12" fillId="0" borderId="0" xfId="0" applyFont="1"/>
    <xf numFmtId="2" fontId="12" fillId="0" borderId="0" xfId="0" applyNumberFormat="1" applyFont="1"/>
    <xf numFmtId="43" fontId="12" fillId="0" borderId="0" xfId="1" applyFont="1" applyFill="1" applyBorder="1" applyAlignment="1" applyProtection="1"/>
    <xf numFmtId="0" fontId="11" fillId="0" borderId="199" xfId="0" applyFont="1" applyBorder="1"/>
    <xf numFmtId="0" fontId="6" fillId="0" borderId="200" xfId="0" applyFont="1" applyBorder="1"/>
    <xf numFmtId="0" fontId="9" fillId="0" borderId="201" xfId="0" applyFont="1" applyBorder="1"/>
    <xf numFmtId="0" fontId="6" fillId="0" borderId="84" xfId="0" applyFont="1" applyBorder="1"/>
    <xf numFmtId="0" fontId="6" fillId="0" borderId="183" xfId="0" applyFont="1" applyBorder="1"/>
    <xf numFmtId="164" fontId="6" fillId="0" borderId="29" xfId="0" applyNumberFormat="1" applyFont="1" applyBorder="1"/>
    <xf numFmtId="43" fontId="6" fillId="0" borderId="29" xfId="1" applyFont="1" applyBorder="1"/>
    <xf numFmtId="0" fontId="6" fillId="0" borderId="44" xfId="0" applyFont="1" applyBorder="1"/>
    <xf numFmtId="0" fontId="6" fillId="0" borderId="67" xfId="0" applyFont="1" applyBorder="1"/>
    <xf numFmtId="0" fontId="6" fillId="0" borderId="178" xfId="0" applyFont="1" applyBorder="1"/>
    <xf numFmtId="0" fontId="9" fillId="0" borderId="44" xfId="0" applyFont="1" applyBorder="1"/>
    <xf numFmtId="0" fontId="6" fillId="0" borderId="180" xfId="0" applyFont="1" applyBorder="1"/>
    <xf numFmtId="0" fontId="6" fillId="0" borderId="178" xfId="0" applyFont="1" applyBorder="1" applyAlignment="1">
      <alignment horizontal="center"/>
    </xf>
    <xf numFmtId="0" fontId="6" fillId="0" borderId="184" xfId="0" applyFont="1" applyBorder="1"/>
    <xf numFmtId="167" fontId="6" fillId="2" borderId="30" xfId="0" applyNumberFormat="1" applyFont="1" applyFill="1" applyBorder="1" applyAlignment="1">
      <alignment horizontal="right"/>
    </xf>
    <xf numFmtId="167" fontId="6" fillId="3" borderId="29" xfId="0" applyNumberFormat="1" applyFont="1" applyFill="1" applyBorder="1" applyAlignment="1">
      <alignment horizontal="right"/>
    </xf>
    <xf numFmtId="167" fontId="6" fillId="0" borderId="30" xfId="0" applyNumberFormat="1" applyFont="1" applyBorder="1" applyAlignment="1">
      <alignment horizontal="right"/>
    </xf>
    <xf numFmtId="167" fontId="6" fillId="2" borderId="29" xfId="0" applyNumberFormat="1" applyFont="1" applyFill="1" applyBorder="1" applyAlignment="1">
      <alignment horizontal="right"/>
    </xf>
    <xf numFmtId="0" fontId="6" fillId="0" borderId="36" xfId="0" applyFont="1" applyBorder="1"/>
    <xf numFmtId="0" fontId="6" fillId="0" borderId="35" xfId="0" applyFont="1" applyBorder="1"/>
    <xf numFmtId="0" fontId="6" fillId="0" borderId="169" xfId="0" applyFont="1" applyBorder="1"/>
    <xf numFmtId="0" fontId="6" fillId="0" borderId="185" xfId="0" applyFont="1" applyBorder="1"/>
    <xf numFmtId="0" fontId="6" fillId="0" borderId="37" xfId="0" applyFont="1" applyBorder="1"/>
    <xf numFmtId="0" fontId="9" fillId="0" borderId="85" xfId="0" applyFont="1" applyBorder="1" applyAlignment="1">
      <alignment horizontal="center"/>
    </xf>
    <xf numFmtId="164" fontId="9" fillId="0" borderId="69" xfId="0" applyNumberFormat="1" applyFont="1" applyBorder="1"/>
    <xf numFmtId="0" fontId="6" fillId="0" borderId="86" xfId="0" applyFont="1" applyBorder="1"/>
    <xf numFmtId="0" fontId="6" fillId="0" borderId="14" xfId="0" applyFont="1" applyBorder="1"/>
    <xf numFmtId="4" fontId="9" fillId="0" borderId="0" xfId="0" applyNumberFormat="1" applyFont="1"/>
    <xf numFmtId="43" fontId="6" fillId="0" borderId="35" xfId="1" applyFont="1" applyFill="1" applyBorder="1" applyAlignment="1" applyProtection="1"/>
    <xf numFmtId="43" fontId="9" fillId="0" borderId="64" xfId="1" applyFont="1" applyFill="1" applyBorder="1" applyAlignment="1" applyProtection="1"/>
    <xf numFmtId="43" fontId="5" fillId="0" borderId="0" xfId="1" applyFont="1"/>
    <xf numFmtId="169" fontId="9" fillId="0" borderId="45" xfId="1" applyNumberFormat="1" applyFont="1" applyBorder="1"/>
    <xf numFmtId="169" fontId="9" fillId="0" borderId="45" xfId="1" applyNumberFormat="1" applyFont="1" applyFill="1" applyBorder="1" applyAlignment="1" applyProtection="1"/>
    <xf numFmtId="166" fontId="32" fillId="0" borderId="45" xfId="1" applyNumberFormat="1" applyFont="1" applyFill="1" applyBorder="1" applyAlignment="1" applyProtection="1"/>
    <xf numFmtId="169" fontId="9" fillId="0" borderId="1" xfId="1" applyNumberFormat="1" applyFont="1" applyFill="1" applyBorder="1" applyAlignment="1" applyProtection="1"/>
    <xf numFmtId="0" fontId="6" fillId="0" borderId="182" xfId="0" applyFont="1" applyBorder="1"/>
    <xf numFmtId="0" fontId="6" fillId="0" borderId="140" xfId="0" applyFont="1" applyBorder="1"/>
    <xf numFmtId="166" fontId="9" fillId="0" borderId="45" xfId="1" applyNumberFormat="1" applyFont="1" applyFill="1" applyBorder="1" applyAlignment="1" applyProtection="1"/>
    <xf numFmtId="43" fontId="11" fillId="0" borderId="39" xfId="1" applyFont="1" applyFill="1" applyBorder="1" applyAlignment="1" applyProtection="1"/>
    <xf numFmtId="166" fontId="11" fillId="0" borderId="0" xfId="1" applyNumberFormat="1" applyFont="1" applyFill="1"/>
    <xf numFmtId="166" fontId="11" fillId="0" borderId="8" xfId="1" applyNumberFormat="1" applyFont="1" applyFill="1" applyBorder="1"/>
    <xf numFmtId="166" fontId="11" fillId="0" borderId="24" xfId="1" applyNumberFormat="1" applyFont="1" applyFill="1" applyBorder="1"/>
    <xf numFmtId="43" fontId="14" fillId="0" borderId="0" xfId="1" applyFont="1" applyAlignment="1">
      <alignment horizontal="left" vertical="center"/>
    </xf>
    <xf numFmtId="43" fontId="9" fillId="0" borderId="43" xfId="1" applyFont="1" applyBorder="1" applyAlignment="1">
      <alignment horizontal="center"/>
    </xf>
    <xf numFmtId="43" fontId="9" fillId="0" borderId="44" xfId="1" applyFont="1" applyBorder="1" applyAlignment="1">
      <alignment horizontal="center"/>
    </xf>
    <xf numFmtId="43" fontId="11" fillId="0" borderId="68" xfId="1" applyFont="1" applyBorder="1"/>
    <xf numFmtId="43" fontId="11" fillId="0" borderId="0" xfId="1" applyFont="1"/>
    <xf numFmtId="43" fontId="12" fillId="0" borderId="0" xfId="1" applyFont="1"/>
    <xf numFmtId="43" fontId="14" fillId="0" borderId="0" xfId="1" applyFont="1"/>
    <xf numFmtId="43" fontId="11" fillId="0" borderId="65" xfId="1" applyFont="1" applyBorder="1"/>
    <xf numFmtId="43" fontId="11" fillId="0" borderId="14" xfId="1" applyFont="1" applyBorder="1"/>
    <xf numFmtId="43" fontId="11" fillId="0" borderId="69" xfId="1" applyFont="1" applyBorder="1"/>
    <xf numFmtId="43" fontId="11" fillId="0" borderId="25" xfId="1" applyFont="1" applyBorder="1"/>
    <xf numFmtId="0" fontId="11" fillId="0" borderId="100" xfId="0" applyFont="1" applyBorder="1"/>
    <xf numFmtId="0" fontId="10" fillId="0" borderId="101" xfId="0" applyFont="1" applyBorder="1"/>
    <xf numFmtId="0" fontId="11" fillId="0" borderId="101" xfId="0" applyFont="1" applyBorder="1"/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10" fillId="0" borderId="102" xfId="0" applyFont="1" applyBorder="1" applyAlignment="1">
      <alignment horizontal="center"/>
    </xf>
    <xf numFmtId="0" fontId="11" fillId="0" borderId="103" xfId="0" applyFont="1" applyBorder="1" applyAlignment="1">
      <alignment horizontal="center"/>
    </xf>
    <xf numFmtId="0" fontId="11" fillId="0" borderId="106" xfId="0" applyFont="1" applyBorder="1" applyAlignment="1">
      <alignment horizontal="center"/>
    </xf>
    <xf numFmtId="0" fontId="11" fillId="0" borderId="104" xfId="0" applyFont="1" applyBorder="1" applyAlignment="1">
      <alignment horizontal="center"/>
    </xf>
    <xf numFmtId="0" fontId="11" fillId="0" borderId="105" xfId="0" applyFont="1" applyBorder="1" applyAlignment="1">
      <alignment horizontal="center"/>
    </xf>
    <xf numFmtId="0" fontId="11" fillId="0" borderId="107" xfId="0" applyFont="1" applyBorder="1" applyAlignment="1">
      <alignment horizontal="center"/>
    </xf>
    <xf numFmtId="0" fontId="11" fillId="0" borderId="108" xfId="0" applyFont="1" applyBorder="1" applyAlignment="1">
      <alignment horizontal="center"/>
    </xf>
    <xf numFmtId="0" fontId="10" fillId="0" borderId="103" xfId="0" applyFont="1" applyBorder="1" applyAlignment="1">
      <alignment horizontal="center"/>
    </xf>
    <xf numFmtId="0" fontId="10" fillId="0" borderId="104" xfId="0" applyFont="1" applyBorder="1" applyAlignment="1">
      <alignment horizontal="center"/>
    </xf>
    <xf numFmtId="0" fontId="10" fillId="0" borderId="108" xfId="0" applyFont="1" applyBorder="1" applyAlignment="1">
      <alignment horizontal="center"/>
    </xf>
    <xf numFmtId="0" fontId="11" fillId="0" borderId="109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110" xfId="0" applyFont="1" applyBorder="1" applyAlignment="1">
      <alignment horizontal="center"/>
    </xf>
    <xf numFmtId="0" fontId="11" fillId="0" borderId="111" xfId="0" applyFont="1" applyBorder="1" applyAlignment="1">
      <alignment horizontal="center"/>
    </xf>
    <xf numFmtId="0" fontId="10" fillId="0" borderId="10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0" fontId="11" fillId="0" borderId="112" xfId="0" applyFont="1" applyBorder="1"/>
    <xf numFmtId="0" fontId="11" fillId="0" borderId="115" xfId="0" applyFont="1" applyBorder="1"/>
    <xf numFmtId="0" fontId="11" fillId="0" borderId="113" xfId="0" applyFont="1" applyBorder="1"/>
    <xf numFmtId="0" fontId="11" fillId="0" borderId="114" xfId="0" applyFont="1" applyBorder="1"/>
    <xf numFmtId="0" fontId="11" fillId="0" borderId="116" xfId="0" applyFont="1" applyBorder="1"/>
    <xf numFmtId="0" fontId="11" fillId="0" borderId="117" xfId="0" applyFont="1" applyBorder="1"/>
    <xf numFmtId="0" fontId="10" fillId="0" borderId="112" xfId="0" applyFont="1" applyBorder="1" applyAlignment="1">
      <alignment horizontal="center"/>
    </xf>
    <xf numFmtId="0" fontId="10" fillId="0" borderId="113" xfId="0" applyFont="1" applyBorder="1" applyAlignment="1">
      <alignment horizontal="center"/>
    </xf>
    <xf numFmtId="0" fontId="10" fillId="0" borderId="117" xfId="0" applyFont="1" applyBorder="1" applyAlignment="1">
      <alignment horizontal="center"/>
    </xf>
    <xf numFmtId="0" fontId="10" fillId="0" borderId="118" xfId="0" applyFont="1" applyBorder="1"/>
    <xf numFmtId="0" fontId="11" fillId="0" borderId="119" xfId="0" applyFont="1" applyBorder="1"/>
    <xf numFmtId="167" fontId="11" fillId="0" borderId="121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169" fontId="11" fillId="0" borderId="8" xfId="1" applyNumberFormat="1" applyFont="1" applyFill="1" applyBorder="1"/>
    <xf numFmtId="0" fontId="10" fillId="0" borderId="8" xfId="0" applyFont="1" applyBorder="1"/>
    <xf numFmtId="164" fontId="9" fillId="0" borderId="123" xfId="0" applyNumberFormat="1" applyFont="1" applyBorder="1"/>
    <xf numFmtId="0" fontId="10" fillId="0" borderId="0" xfId="2" applyFont="1"/>
    <xf numFmtId="0" fontId="11" fillId="0" borderId="0" xfId="2" applyFont="1"/>
    <xf numFmtId="169" fontId="17" fillId="0" borderId="0" xfId="1" applyNumberFormat="1" applyFont="1" applyFill="1"/>
    <xf numFmtId="169" fontId="11" fillId="0" borderId="101" xfId="1" applyNumberFormat="1" applyFont="1" applyFill="1" applyBorder="1"/>
    <xf numFmtId="169" fontId="11" fillId="0" borderId="103" xfId="1" applyNumberFormat="1" applyFont="1" applyFill="1" applyBorder="1" applyAlignment="1">
      <alignment horizontal="center"/>
    </xf>
    <xf numFmtId="169" fontId="11" fillId="0" borderId="109" xfId="1" applyNumberFormat="1" applyFont="1" applyFill="1" applyBorder="1" applyAlignment="1">
      <alignment horizontal="center"/>
    </xf>
    <xf numFmtId="169" fontId="11" fillId="0" borderId="112" xfId="1" applyNumberFormat="1" applyFont="1" applyFill="1" applyBorder="1"/>
    <xf numFmtId="169" fontId="11" fillId="0" borderId="0" xfId="1" applyNumberFormat="1" applyFont="1" applyFill="1"/>
    <xf numFmtId="169" fontId="11" fillId="0" borderId="29" xfId="1" applyNumberFormat="1" applyFont="1" applyFill="1" applyBorder="1" applyAlignment="1" applyProtection="1"/>
    <xf numFmtId="164" fontId="9" fillId="0" borderId="202" xfId="0" applyNumberFormat="1" applyFont="1" applyBorder="1"/>
    <xf numFmtId="166" fontId="11" fillId="0" borderId="147" xfId="1" applyNumberFormat="1" applyFont="1" applyFill="1" applyBorder="1" applyAlignment="1" applyProtection="1"/>
    <xf numFmtId="43" fontId="11" fillId="0" borderId="203" xfId="1" applyFont="1" applyFill="1" applyBorder="1" applyAlignment="1" applyProtection="1"/>
    <xf numFmtId="43" fontId="11" fillId="0" borderId="204" xfId="1" applyFont="1" applyFill="1" applyBorder="1" applyAlignment="1" applyProtection="1"/>
    <xf numFmtId="43" fontId="11" fillId="0" borderId="205" xfId="1" applyFont="1" applyFill="1" applyBorder="1" applyAlignment="1" applyProtection="1"/>
    <xf numFmtId="0" fontId="6" fillId="0" borderId="146" xfId="0" applyFont="1" applyBorder="1"/>
    <xf numFmtId="169" fontId="17" fillId="0" borderId="0" xfId="1" applyNumberFormat="1" applyFont="1"/>
    <xf numFmtId="169" fontId="9" fillId="0" borderId="128" xfId="1" applyNumberFormat="1" applyFont="1" applyBorder="1" applyAlignment="1">
      <alignment horizontal="center" vertical="center"/>
    </xf>
    <xf numFmtId="169" fontId="11" fillId="0" borderId="25" xfId="1" applyNumberFormat="1" applyFont="1" applyFill="1" applyBorder="1" applyAlignment="1" applyProtection="1"/>
    <xf numFmtId="169" fontId="11" fillId="0" borderId="30" xfId="1" applyNumberFormat="1" applyFont="1" applyFill="1" applyBorder="1" applyAlignment="1" applyProtection="1"/>
    <xf numFmtId="169" fontId="11" fillId="0" borderId="0" xfId="1" applyNumberFormat="1" applyFont="1" applyFill="1" applyBorder="1" applyAlignment="1" applyProtection="1"/>
    <xf numFmtId="169" fontId="11" fillId="0" borderId="2" xfId="1" applyNumberFormat="1" applyFont="1" applyFill="1" applyBorder="1" applyAlignment="1" applyProtection="1"/>
    <xf numFmtId="169" fontId="6" fillId="0" borderId="0" xfId="1" applyNumberFormat="1" applyFont="1"/>
    <xf numFmtId="43" fontId="10" fillId="0" borderId="33" xfId="1" applyFont="1" applyFill="1" applyBorder="1" applyAlignment="1" applyProtection="1"/>
    <xf numFmtId="43" fontId="11" fillId="0" borderId="206" xfId="1" applyFont="1" applyFill="1" applyBorder="1" applyAlignment="1" applyProtection="1"/>
    <xf numFmtId="43" fontId="6" fillId="0" borderId="43" xfId="1" applyFont="1" applyBorder="1" applyAlignment="1">
      <alignment horizontal="center"/>
    </xf>
    <xf numFmtId="43" fontId="6" fillId="0" borderId="44" xfId="1" applyFont="1" applyBorder="1" applyAlignment="1">
      <alignment horizontal="center"/>
    </xf>
    <xf numFmtId="43" fontId="6" fillId="0" borderId="67" xfId="1" applyFont="1" applyBorder="1" applyAlignment="1">
      <alignment horizontal="center"/>
    </xf>
    <xf numFmtId="43" fontId="6" fillId="0" borderId="47" xfId="1" applyFont="1" applyBorder="1" applyAlignment="1">
      <alignment horizontal="center"/>
    </xf>
    <xf numFmtId="43" fontId="6" fillId="0" borderId="25" xfId="1" applyFont="1" applyBorder="1"/>
    <xf numFmtId="43" fontId="3" fillId="0" borderId="29" xfId="1" applyFont="1" applyBorder="1"/>
    <xf numFmtId="43" fontId="9" fillId="0" borderId="66" xfId="1" applyFont="1" applyBorder="1"/>
    <xf numFmtId="43" fontId="9" fillId="0" borderId="122" xfId="1" applyFont="1" applyBorder="1"/>
    <xf numFmtId="43" fontId="6" fillId="0" borderId="42" xfId="1" applyFont="1" applyBorder="1"/>
    <xf numFmtId="43" fontId="6" fillId="0" borderId="44" xfId="1" applyFont="1" applyBorder="1"/>
    <xf numFmtId="43" fontId="6" fillId="0" borderId="67" xfId="1" applyFont="1" applyBorder="1"/>
    <xf numFmtId="43" fontId="6" fillId="0" borderId="84" xfId="1" applyFont="1" applyBorder="1"/>
    <xf numFmtId="43" fontId="6" fillId="0" borderId="31" xfId="1" applyFont="1" applyBorder="1"/>
    <xf numFmtId="43" fontId="6" fillId="0" borderId="185" xfId="1" applyFont="1" applyBorder="1"/>
    <xf numFmtId="43" fontId="6" fillId="0" borderId="36" xfId="1" applyFont="1" applyBorder="1"/>
    <xf numFmtId="43" fontId="9" fillId="0" borderId="69" xfId="1" applyFont="1" applyBorder="1"/>
    <xf numFmtId="0" fontId="13" fillId="4" borderId="0" xfId="0" applyFont="1" applyFill="1"/>
    <xf numFmtId="0" fontId="9" fillId="4" borderId="46" xfId="0" applyFont="1" applyFill="1" applyBorder="1" applyAlignment="1">
      <alignment horizontal="center" vertical="center"/>
    </xf>
    <xf numFmtId="164" fontId="11" fillId="4" borderId="187" xfId="0" applyNumberFormat="1" applyFont="1" applyFill="1" applyBorder="1"/>
    <xf numFmtId="164" fontId="11" fillId="4" borderId="59" xfId="0" applyNumberFormat="1" applyFont="1" applyFill="1" applyBorder="1"/>
    <xf numFmtId="0" fontId="11" fillId="4" borderId="190" xfId="0" applyFont="1" applyFill="1" applyBorder="1"/>
    <xf numFmtId="4" fontId="10" fillId="4" borderId="63" xfId="0" applyNumberFormat="1" applyFont="1" applyFill="1" applyBorder="1"/>
    <xf numFmtId="0" fontId="6" fillId="4" borderId="0" xfId="0" applyFont="1" applyFill="1"/>
    <xf numFmtId="43" fontId="6" fillId="4" borderId="0" xfId="1" applyFont="1" applyFill="1"/>
    <xf numFmtId="43" fontId="9" fillId="4" borderId="0" xfId="1" applyFont="1" applyFill="1" applyBorder="1" applyAlignment="1" applyProtection="1"/>
    <xf numFmtId="164" fontId="6" fillId="4" borderId="0" xfId="0" applyNumberFormat="1" applyFont="1" applyFill="1"/>
    <xf numFmtId="43" fontId="6" fillId="0" borderId="0" xfId="1" applyFont="1" applyAlignment="1">
      <alignment vertical="center"/>
    </xf>
    <xf numFmtId="164" fontId="11" fillId="0" borderId="61" xfId="0" applyNumberFormat="1" applyFont="1" applyBorder="1"/>
    <xf numFmtId="0" fontId="11" fillId="0" borderId="192" xfId="0" applyFont="1" applyBorder="1" applyAlignment="1">
      <alignment horizontal="center"/>
    </xf>
    <xf numFmtId="168" fontId="10" fillId="2" borderId="207" xfId="0" applyNumberFormat="1" applyFont="1" applyFill="1" applyBorder="1"/>
    <xf numFmtId="168" fontId="10" fillId="2" borderId="208" xfId="0" applyNumberFormat="1" applyFont="1" applyFill="1" applyBorder="1"/>
    <xf numFmtId="168" fontId="10" fillId="0" borderId="208" xfId="0" applyNumberFormat="1" applyFont="1" applyBorder="1"/>
    <xf numFmtId="0" fontId="6" fillId="0" borderId="209" xfId="0" applyFont="1" applyBorder="1"/>
    <xf numFmtId="43" fontId="11" fillId="0" borderId="37" xfId="1" applyFont="1" applyFill="1" applyBorder="1" applyAlignment="1" applyProtection="1"/>
    <xf numFmtId="43" fontId="11" fillId="0" borderId="210" xfId="1" applyFont="1" applyFill="1" applyBorder="1" applyAlignment="1" applyProtection="1"/>
    <xf numFmtId="168" fontId="10" fillId="2" borderId="211" xfId="0" applyNumberFormat="1" applyFont="1" applyFill="1" applyBorder="1"/>
    <xf numFmtId="43" fontId="6" fillId="0" borderId="57" xfId="1" applyFont="1" applyFill="1" applyBorder="1" applyAlignment="1" applyProtection="1"/>
    <xf numFmtId="43" fontId="6" fillId="0" borderId="76" xfId="1" applyFont="1" applyFill="1" applyBorder="1" applyAlignment="1" applyProtection="1"/>
    <xf numFmtId="43" fontId="6" fillId="0" borderId="169" xfId="1" applyFont="1" applyFill="1" applyBorder="1" applyAlignment="1" applyProtection="1"/>
    <xf numFmtId="43" fontId="6" fillId="0" borderId="197" xfId="1" applyFont="1" applyFill="1" applyBorder="1" applyAlignment="1" applyProtection="1"/>
    <xf numFmtId="43" fontId="6" fillId="0" borderId="37" xfId="1" applyFont="1" applyFill="1" applyBorder="1" applyAlignment="1" applyProtection="1"/>
    <xf numFmtId="0" fontId="9" fillId="0" borderId="195" xfId="0" applyFont="1" applyBorder="1"/>
    <xf numFmtId="0" fontId="6" fillId="0" borderId="78" xfId="0" applyFont="1" applyBorder="1"/>
    <xf numFmtId="0" fontId="6" fillId="0" borderId="90" xfId="0" applyFont="1" applyBorder="1" applyAlignment="1">
      <alignment horizontal="center"/>
    </xf>
    <xf numFmtId="0" fontId="6" fillId="0" borderId="212" xfId="0" applyFont="1" applyBorder="1" applyAlignment="1">
      <alignment horizontal="center"/>
    </xf>
    <xf numFmtId="0" fontId="6" fillId="0" borderId="195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0" fontId="6" fillId="0" borderId="33" xfId="0" applyFont="1" applyBorder="1"/>
    <xf numFmtId="0" fontId="9" fillId="0" borderId="33" xfId="0" applyFont="1" applyBorder="1"/>
    <xf numFmtId="0" fontId="6" fillId="0" borderId="196" xfId="0" applyFont="1" applyBorder="1"/>
    <xf numFmtId="0" fontId="9" fillId="0" borderId="39" xfId="0" applyFont="1" applyBorder="1"/>
    <xf numFmtId="43" fontId="9" fillId="0" borderId="40" xfId="1" applyFont="1" applyFill="1" applyBorder="1" applyAlignment="1" applyProtection="1"/>
    <xf numFmtId="43" fontId="9" fillId="0" borderId="86" xfId="1" applyFont="1" applyFill="1" applyBorder="1" applyAlignment="1" applyProtection="1"/>
    <xf numFmtId="43" fontId="9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9" fillId="0" borderId="2" xfId="1" applyFont="1" applyFill="1" applyBorder="1" applyAlignment="1"/>
    <xf numFmtId="43" fontId="9" fillId="0" borderId="20" xfId="1" applyFont="1" applyFill="1" applyBorder="1" applyAlignment="1">
      <alignment horizontal="center" vertical="center"/>
    </xf>
    <xf numFmtId="43" fontId="9" fillId="0" borderId="21" xfId="1" applyFont="1" applyFill="1" applyBorder="1" applyAlignment="1">
      <alignment horizontal="center"/>
    </xf>
    <xf numFmtId="43" fontId="9" fillId="0" borderId="22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3" fontId="9" fillId="0" borderId="23" xfId="1" applyFont="1" applyFill="1" applyBorder="1" applyAlignment="1">
      <alignment horizontal="center"/>
    </xf>
    <xf numFmtId="43" fontId="9" fillId="0" borderId="24" xfId="1" applyFont="1" applyFill="1" applyBorder="1" applyAlignment="1">
      <alignment horizontal="center"/>
    </xf>
    <xf numFmtId="0" fontId="6" fillId="0" borderId="79" xfId="0" applyFont="1" applyBorder="1"/>
    <xf numFmtId="0" fontId="10" fillId="0" borderId="48" xfId="0" applyFont="1" applyBorder="1" applyAlignment="1">
      <alignment wrapText="1"/>
    </xf>
    <xf numFmtId="0" fontId="11" fillId="0" borderId="57" xfId="0" applyFont="1" applyBorder="1" applyAlignment="1">
      <alignment wrapText="1"/>
    </xf>
    <xf numFmtId="0" fontId="11" fillId="0" borderId="60" xfId="0" applyFont="1" applyBorder="1" applyAlignment="1">
      <alignment wrapText="1"/>
    </xf>
    <xf numFmtId="0" fontId="11" fillId="0" borderId="72" xfId="0" applyFont="1" applyBorder="1" applyAlignment="1">
      <alignment wrapText="1"/>
    </xf>
    <xf numFmtId="0" fontId="11" fillId="0" borderId="74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0" fillId="0" borderId="72" xfId="0" applyFont="1" applyBorder="1" applyAlignment="1">
      <alignment wrapText="1"/>
    </xf>
    <xf numFmtId="0" fontId="11" fillId="0" borderId="76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9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166" fontId="11" fillId="0" borderId="0" xfId="1" applyNumberFormat="1" applyFont="1" applyFill="1" applyAlignment="1">
      <alignment horizontal="left"/>
    </xf>
    <xf numFmtId="43" fontId="11" fillId="0" borderId="0" xfId="1" applyFont="1" applyBorder="1"/>
    <xf numFmtId="164" fontId="10" fillId="0" borderId="65" xfId="0" applyNumberFormat="1" applyFont="1" applyBorder="1"/>
    <xf numFmtId="0" fontId="5" fillId="0" borderId="0" xfId="8" applyFont="1"/>
    <xf numFmtId="165" fontId="5" fillId="0" borderId="0" xfId="8" applyNumberFormat="1" applyFont="1"/>
    <xf numFmtId="0" fontId="7" fillId="0" borderId="0" xfId="8" applyFont="1"/>
    <xf numFmtId="0" fontId="5" fillId="0" borderId="0" xfId="8" applyFont="1" applyAlignment="1">
      <alignment vertical="center"/>
    </xf>
    <xf numFmtId="0" fontId="5" fillId="0" borderId="15" xfId="8" applyFont="1" applyBorder="1" applyAlignment="1">
      <alignment wrapText="1"/>
    </xf>
    <xf numFmtId="165" fontId="27" fillId="0" borderId="0" xfId="8" applyNumberFormat="1" applyFont="1"/>
    <xf numFmtId="4" fontId="5" fillId="0" borderId="0" xfId="8" applyNumberFormat="1" applyFont="1"/>
    <xf numFmtId="4" fontId="10" fillId="0" borderId="0" xfId="0" applyNumberFormat="1" applyFont="1"/>
    <xf numFmtId="4" fontId="10" fillId="4" borderId="0" xfId="0" applyNumberFormat="1" applyFont="1" applyFill="1"/>
    <xf numFmtId="43" fontId="11" fillId="0" borderId="96" xfId="0" applyNumberFormat="1" applyFont="1" applyBorder="1"/>
    <xf numFmtId="43" fontId="11" fillId="0" borderId="76" xfId="0" applyNumberFormat="1" applyFont="1" applyBorder="1"/>
    <xf numFmtId="166" fontId="11" fillId="0" borderId="76" xfId="1" applyNumberFormat="1" applyFont="1" applyFill="1" applyBorder="1"/>
    <xf numFmtId="43" fontId="25" fillId="0" borderId="0" xfId="1" applyFont="1"/>
    <xf numFmtId="166" fontId="6" fillId="0" borderId="27" xfId="1" applyNumberFormat="1" applyFont="1" applyFill="1" applyBorder="1" applyAlignment="1" applyProtection="1"/>
    <xf numFmtId="166" fontId="6" fillId="0" borderId="32" xfId="1" applyNumberFormat="1" applyFont="1" applyFill="1" applyBorder="1" applyAlignment="1" applyProtection="1"/>
    <xf numFmtId="166" fontId="6" fillId="0" borderId="32" xfId="1" applyNumberFormat="1" applyFont="1" applyFill="1" applyBorder="1"/>
    <xf numFmtId="166" fontId="6" fillId="0" borderId="169" xfId="1" applyNumberFormat="1" applyFont="1" applyFill="1" applyBorder="1"/>
    <xf numFmtId="43" fontId="11" fillId="0" borderId="24" xfId="1" applyFont="1" applyFill="1" applyBorder="1"/>
    <xf numFmtId="169" fontId="6" fillId="0" borderId="0" xfId="0" applyNumberFormat="1" applyFont="1"/>
    <xf numFmtId="164" fontId="9" fillId="0" borderId="99" xfId="0" applyNumberFormat="1" applyFont="1" applyBorder="1"/>
    <xf numFmtId="169" fontId="11" fillId="0" borderId="89" xfId="1" applyNumberFormat="1" applyFont="1" applyFill="1" applyBorder="1" applyAlignment="1" applyProtection="1"/>
    <xf numFmtId="167" fontId="11" fillId="0" borderId="213" xfId="0" applyNumberFormat="1" applyFont="1" applyBorder="1" applyAlignment="1">
      <alignment horizontal="right"/>
    </xf>
    <xf numFmtId="0" fontId="6" fillId="0" borderId="82" xfId="0" applyFont="1" applyBorder="1"/>
    <xf numFmtId="0" fontId="6" fillId="0" borderId="18" xfId="0" applyFont="1" applyBorder="1"/>
    <xf numFmtId="166" fontId="9" fillId="0" borderId="82" xfId="1" applyNumberFormat="1" applyFont="1" applyFill="1" applyBorder="1" applyAlignment="1" applyProtection="1"/>
    <xf numFmtId="0" fontId="6" fillId="0" borderId="214" xfId="0" applyFont="1" applyBorder="1"/>
    <xf numFmtId="169" fontId="9" fillId="0" borderId="18" xfId="1" applyNumberFormat="1" applyFont="1" applyFill="1" applyBorder="1" applyAlignment="1" applyProtection="1"/>
    <xf numFmtId="164" fontId="9" fillId="0" borderId="14" xfId="0" applyNumberFormat="1" applyFont="1" applyBorder="1"/>
    <xf numFmtId="169" fontId="11" fillId="0" borderId="19" xfId="1" applyNumberFormat="1" applyFont="1" applyFill="1" applyBorder="1" applyAlignment="1" applyProtection="1"/>
    <xf numFmtId="0" fontId="6" fillId="0" borderId="215" xfId="0" applyFont="1" applyBorder="1"/>
    <xf numFmtId="0" fontId="9" fillId="0" borderId="216" xfId="0" applyFont="1" applyBorder="1"/>
    <xf numFmtId="43" fontId="10" fillId="0" borderId="69" xfId="1" applyFont="1" applyFill="1" applyBorder="1" applyAlignment="1" applyProtection="1"/>
    <xf numFmtId="0" fontId="5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4" fillId="0" borderId="0" xfId="7" applyFont="1" applyAlignment="1">
      <alignment horizontal="center"/>
    </xf>
    <xf numFmtId="0" fontId="5" fillId="0" borderId="1" xfId="7" applyFont="1" applyBorder="1" applyAlignment="1">
      <alignment horizontal="right"/>
    </xf>
    <xf numFmtId="0" fontId="5" fillId="0" borderId="2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43" fontId="9" fillId="0" borderId="1" xfId="1" applyFont="1" applyFill="1" applyBorder="1" applyAlignment="1">
      <alignment horizontal="left" vertical="center"/>
    </xf>
    <xf numFmtId="43" fontId="9" fillId="0" borderId="2" xfId="1" applyFont="1" applyFill="1" applyBorder="1" applyAlignment="1">
      <alignment horizontal="center" vertical="center"/>
    </xf>
    <xf numFmtId="43" fontId="9" fillId="0" borderId="17" xfId="1" applyFont="1" applyFill="1" applyBorder="1" applyAlignment="1">
      <alignment horizontal="center"/>
    </xf>
    <xf numFmtId="43" fontId="9" fillId="0" borderId="18" xfId="1" applyFont="1" applyFill="1" applyBorder="1" applyAlignment="1">
      <alignment horizontal="center"/>
    </xf>
    <xf numFmtId="43" fontId="9" fillId="0" borderId="19" xfId="1" applyFont="1" applyFill="1" applyBorder="1" applyAlignment="1">
      <alignment horizontal="center"/>
    </xf>
    <xf numFmtId="43" fontId="9" fillId="0" borderId="22" xfId="1" applyFont="1" applyFill="1" applyBorder="1" applyAlignment="1">
      <alignment horizontal="center" vertical="center"/>
    </xf>
    <xf numFmtId="43" fontId="9" fillId="0" borderId="24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4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43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9" fillId="0" borderId="144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9" fillId="0" borderId="126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48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151" xfId="0" applyFont="1" applyBorder="1" applyAlignment="1">
      <alignment horizontal="center" vertical="center"/>
    </xf>
    <xf numFmtId="0" fontId="9" fillId="0" borderId="154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9" fillId="0" borderId="178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7" xfId="0" applyBorder="1" applyAlignment="1">
      <alignment horizontal="center"/>
    </xf>
    <xf numFmtId="43" fontId="9" fillId="0" borderId="178" xfId="1" applyFont="1" applyBorder="1" applyAlignment="1">
      <alignment horizontal="center"/>
    </xf>
    <xf numFmtId="43" fontId="0" fillId="0" borderId="44" xfId="1" applyFont="1" applyBorder="1" applyAlignment="1">
      <alignment horizontal="center"/>
    </xf>
    <xf numFmtId="43" fontId="0" fillId="0" borderId="67" xfId="1" applyFont="1" applyBorder="1" applyAlignment="1">
      <alignment horizontal="center"/>
    </xf>
    <xf numFmtId="43" fontId="0" fillId="0" borderId="180" xfId="1" applyFont="1" applyBorder="1" applyAlignment="1">
      <alignment horizontal="center"/>
    </xf>
  </cellXfs>
  <cellStyles count="9">
    <cellStyle name="เครื่องหมายจุลภาค 2" xfId="4" xr:uid="{259236AD-5D95-4F81-BE94-34E9B1DECB15}"/>
    <cellStyle name="เครื่องหมายจุลภาค_ต้นทุน 57" xfId="3" xr:uid="{0510C762-379F-4952-80A7-26C17F5638F4}"/>
    <cellStyle name="จุลภาค" xfId="1" builtinId="3"/>
    <cellStyle name="จุลภาค 2" xfId="6" xr:uid="{EABC3956-530B-4C87-8FBB-8BF3A7C18B55}"/>
    <cellStyle name="ปกติ" xfId="0" builtinId="0"/>
    <cellStyle name="ปกติ 2" xfId="5" xr:uid="{050240FE-01F1-4FB3-959D-551B66B5F734}"/>
    <cellStyle name="ปกติ 3" xfId="7" xr:uid="{67973772-FEAB-4BE8-9A29-F492DCD6FD77}"/>
    <cellStyle name="ปกติ 4" xfId="8" xr:uid="{F77E618F-51F3-4D2D-B0CE-72A1C0532435}"/>
    <cellStyle name="ปกติ_ต้นทุน 57" xfId="2" xr:uid="{3CD74799-8140-48E0-B834-6C99CF0E6A89}"/>
  </cellStyles>
  <dxfs count="0"/>
  <tableStyles count="0" defaultTableStyle="TableStyleMedium2" defaultPivotStyle="PivotStyleLight16"/>
  <colors>
    <mruColors>
      <color rgb="FF66FF66"/>
      <color rgb="FF66FFFF"/>
      <color rgb="FFCC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35664</xdr:colOff>
      <xdr:row>40</xdr:row>
      <xdr:rowOff>125239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DBE7974-C619-BA8C-16AF-98267337E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47619" cy="73714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14;&#3621;&#3629;&#3618;\&#3605;&#3657;&#3609;&#3607;&#3640;&#3609;&#3611;&#3637;&#3591;&#3610;68\&#3626;&#3606;&#3634;&#3610;&#3633;&#3609;&#3650;&#3619;&#3588;&#3607;&#3619;&#3623;&#3591;&#3629;&#3585;%20&#3605;&#3634;&#3619;&#3634;&#3591;%201.xls" TargetMode="External"/><Relationship Id="rId1" Type="http://schemas.openxmlformats.org/officeDocument/2006/relationships/externalLinkPath" Target="&#3626;&#3606;&#3634;&#3610;&#3633;&#3609;&#3650;&#3619;&#3588;&#3607;&#3619;&#3623;&#3591;&#3629;&#3585;%20&#3605;&#3634;&#3619;&#3634;&#3591;%201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605;&#3657;&#3609;&#3607;&#3640;&#3609;&#3611;&#3637;&#3591;&#3610;67/&#3605;&#3657;&#3609;&#3607;&#3640;&#3609;&#3611;&#3637;&#3591;&#3610;67&#3593;&#3610;&#3633;&#3610;&#3592;&#3619;&#3636;&#3591;.xlsx" TargetMode="External"/><Relationship Id="rId2" Type="http://schemas.openxmlformats.org/officeDocument/2006/relationships/externalLinkPath" Target="file:///D:\&#3614;&#3621;&#3629;&#3618;\&#3605;&#3657;&#3609;&#3607;&#3640;&#3609;&#3611;&#3637;&#3591;&#3610;67\&#3605;&#3657;&#3609;&#3607;&#3640;&#3609;&#3611;&#3637;&#3591;&#3610;67&#3593;&#3610;&#3633;&#3610;&#3592;&#3619;&#3636;&#3591;.xlsx" TargetMode="External"/><Relationship Id="rId1" Type="http://schemas.openxmlformats.org/officeDocument/2006/relationships/externalLinkPath" Target="/&#3614;&#3621;&#3629;&#3618;/&#3605;&#3657;&#3609;&#3607;&#3640;&#3609;&#3611;&#3637;&#3591;&#3610;67/&#3605;&#3657;&#3609;&#3607;&#3640;&#3609;&#3611;&#3637;&#3591;&#3610;67&#3593;&#3610;&#3633;&#3610;&#3592;&#3619;&#3636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ารางที่ 1"/>
      <sheetName val="table1"/>
      <sheetName val="รายงานต้นทุนตามแหล่งเงิน"/>
      <sheetName val="รายการที่ตัดออก"/>
      <sheetName val="NEW GFMIS"/>
      <sheetName val="NEW GFMIS (2)"/>
    </sheetNames>
    <sheetDataSet>
      <sheetData sheetId="0" refreshError="1"/>
      <sheetData sheetId="1">
        <row r="2">
          <cell r="B2">
            <v>29297432.260000002</v>
          </cell>
        </row>
      </sheetData>
      <sheetData sheetId="2">
        <row r="21">
          <cell r="H21">
            <v>4329224</v>
          </cell>
        </row>
      </sheetData>
      <sheetData sheetId="3" refreshError="1"/>
      <sheetData sheetId="4">
        <row r="8274">
          <cell r="E8274">
            <v>3828213222.9400001</v>
          </cell>
        </row>
      </sheetData>
      <sheetData sheetId="5">
        <row r="7975">
          <cell r="E7975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ตาราง3.2กกย่อยไม่มีสูตร"/>
      <sheetName val="ตาราง2 (2)"/>
      <sheetName val="ตาราง3.1 (2)"/>
      <sheetName val="ตารางที่ 1"/>
      <sheetName val="ตาราง1.1 "/>
      <sheetName val="ตาราง2ถัว"/>
      <sheetName val="ตาราง2ปี66ถัวแบบไม่มีคชจ.จริง"/>
      <sheetName val="ตาราง2คชจอบรม"/>
      <sheetName val="ตาราง2ค่าจ้าง"/>
      <sheetName val="ตาราง2ค่าเดินทาง"/>
      <sheetName val="ตาราง2ค่าสาธาร"/>
      <sheetName val="ตาราง2คชจ.อื่นไม่รวมอุดหนุน"/>
      <sheetName val="ตาราง2คชจ.อื่นเฉพาะอุดหนุน (2)"/>
      <sheetName val="ตาราง2"/>
      <sheetName val="ตาราง3"/>
      <sheetName val="ตาราง3.1"/>
      <sheetName val="ตาราง3.2กิจกรรมย่อย"/>
      <sheetName val="ตาราง 4ผลผลิตย่อย"/>
      <sheetName val="ตาราง5"/>
      <sheetName val="ตาราง6"/>
      <sheetName val="ตาราง7"/>
      <sheetName val="ตาราง 8"/>
      <sheetName val="ตาราง 9"/>
      <sheetName val="ตาราง10"/>
      <sheetName val="ตาราง11"/>
      <sheetName val="ตาราง12"/>
      <sheetName val="หน้าเว็บ"/>
      <sheetName val="ตาราง2คชจ.อื่น"/>
    </sheetNames>
    <sheetDataSet>
      <sheetData sheetId="0" refreshError="1"/>
      <sheetData sheetId="1">
        <row r="6">
          <cell r="M6">
            <v>239285095.71000001</v>
          </cell>
        </row>
        <row r="7">
          <cell r="M7">
            <v>143908439.97000003</v>
          </cell>
        </row>
        <row r="8">
          <cell r="M8">
            <v>106468317.14000002</v>
          </cell>
        </row>
        <row r="9">
          <cell r="M9">
            <v>16678760.350000001</v>
          </cell>
        </row>
        <row r="10">
          <cell r="M10">
            <v>56736072.560000002</v>
          </cell>
        </row>
        <row r="11">
          <cell r="M11">
            <v>25074849.509999998</v>
          </cell>
        </row>
        <row r="12">
          <cell r="M12">
            <v>51374272.169999994</v>
          </cell>
        </row>
        <row r="13">
          <cell r="M13">
            <v>26151139.710000001</v>
          </cell>
        </row>
        <row r="14">
          <cell r="M14">
            <v>14755501.140000001</v>
          </cell>
        </row>
        <row r="15">
          <cell r="M15">
            <v>677515175.1700002</v>
          </cell>
        </row>
        <row r="16">
          <cell r="M16">
            <v>29449836.84</v>
          </cell>
        </row>
        <row r="17">
          <cell r="M17">
            <v>8033597.1199999992</v>
          </cell>
        </row>
        <row r="18">
          <cell r="M18">
            <v>61631822.550000004</v>
          </cell>
        </row>
        <row r="19">
          <cell r="M19">
            <v>145419279.77000001</v>
          </cell>
        </row>
        <row r="20">
          <cell r="M20">
            <v>169155273.84</v>
          </cell>
        </row>
        <row r="22">
          <cell r="M22">
            <v>68780878.390000001</v>
          </cell>
        </row>
        <row r="23">
          <cell r="M23">
            <v>23737041</v>
          </cell>
        </row>
        <row r="24">
          <cell r="M24">
            <v>46623117.440000013</v>
          </cell>
        </row>
        <row r="25">
          <cell r="M25">
            <v>22522929.080000002</v>
          </cell>
        </row>
        <row r="26">
          <cell r="M26">
            <v>39169042.289999999</v>
          </cell>
        </row>
        <row r="27">
          <cell r="M27">
            <v>38061279.369999997</v>
          </cell>
        </row>
        <row r="28">
          <cell r="M28">
            <v>9295845.2699999996</v>
          </cell>
        </row>
        <row r="29">
          <cell r="M29">
            <v>15510028.67</v>
          </cell>
        </row>
        <row r="30">
          <cell r="M30">
            <v>12880321.739999998</v>
          </cell>
        </row>
        <row r="31">
          <cell r="M31">
            <v>13827213.240000002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B31B-2981-4EB3-BFA7-8B76EC2851C1}">
  <sheetPr>
    <tabColor rgb="FF00B050"/>
    <pageSetUpPr fitToPage="1"/>
  </sheetPr>
  <dimension ref="A1:IV42"/>
  <sheetViews>
    <sheetView topLeftCell="A22" zoomScale="93" zoomScaleNormal="93" workbookViewId="0">
      <selection sqref="A1:F39"/>
    </sheetView>
  </sheetViews>
  <sheetFormatPr defaultRowHeight="24.45" customHeight="1"/>
  <cols>
    <col min="1" max="1" width="8.875" style="338" bestFit="1" customWidth="1"/>
    <col min="2" max="2" width="41.5" style="338" bestFit="1" customWidth="1"/>
    <col min="3" max="3" width="19.625" style="338" customWidth="1"/>
    <col min="4" max="4" width="18.375" style="338" bestFit="1" customWidth="1"/>
    <col min="5" max="5" width="15.5" style="338" customWidth="1"/>
    <col min="6" max="6" width="18.125" style="338" bestFit="1" customWidth="1"/>
    <col min="7" max="7" width="9" style="243"/>
    <col min="8" max="8" width="18.125" style="243" bestFit="1" customWidth="1"/>
    <col min="9" max="9" width="2.375" style="338" customWidth="1"/>
    <col min="10" max="256" width="9" style="338"/>
    <col min="257" max="257" width="8.875" style="338" bestFit="1" customWidth="1"/>
    <col min="258" max="258" width="40.75" style="338" bestFit="1" customWidth="1"/>
    <col min="259" max="259" width="17.125" style="338" customWidth="1"/>
    <col min="260" max="260" width="17" style="338" customWidth="1"/>
    <col min="261" max="261" width="15.5" style="338" customWidth="1"/>
    <col min="262" max="262" width="16.625" style="338" customWidth="1"/>
    <col min="263" max="512" width="9" style="338"/>
    <col min="513" max="513" width="8.875" style="338" bestFit="1" customWidth="1"/>
    <col min="514" max="514" width="40.75" style="338" bestFit="1" customWidth="1"/>
    <col min="515" max="515" width="17.125" style="338" customWidth="1"/>
    <col min="516" max="516" width="17" style="338" customWidth="1"/>
    <col min="517" max="517" width="15.5" style="338" customWidth="1"/>
    <col min="518" max="518" width="16.625" style="338" customWidth="1"/>
    <col min="519" max="768" width="9" style="338"/>
    <col min="769" max="769" width="8.875" style="338" bestFit="1" customWidth="1"/>
    <col min="770" max="770" width="40.75" style="338" bestFit="1" customWidth="1"/>
    <col min="771" max="771" width="17.125" style="338" customWidth="1"/>
    <col min="772" max="772" width="17" style="338" customWidth="1"/>
    <col min="773" max="773" width="15.5" style="338" customWidth="1"/>
    <col min="774" max="774" width="16.625" style="338" customWidth="1"/>
    <col min="775" max="1024" width="9" style="338"/>
    <col min="1025" max="1025" width="8.875" style="338" bestFit="1" customWidth="1"/>
    <col min="1026" max="1026" width="40.75" style="338" bestFit="1" customWidth="1"/>
    <col min="1027" max="1027" width="17.125" style="338" customWidth="1"/>
    <col min="1028" max="1028" width="17" style="338" customWidth="1"/>
    <col min="1029" max="1029" width="15.5" style="338" customWidth="1"/>
    <col min="1030" max="1030" width="16.625" style="338" customWidth="1"/>
    <col min="1031" max="1280" width="9" style="338"/>
    <col min="1281" max="1281" width="8.875" style="338" bestFit="1" customWidth="1"/>
    <col min="1282" max="1282" width="40.75" style="338" bestFit="1" customWidth="1"/>
    <col min="1283" max="1283" width="17.125" style="338" customWidth="1"/>
    <col min="1284" max="1284" width="17" style="338" customWidth="1"/>
    <col min="1285" max="1285" width="15.5" style="338" customWidth="1"/>
    <col min="1286" max="1286" width="16.625" style="338" customWidth="1"/>
    <col min="1287" max="1536" width="9" style="338"/>
    <col min="1537" max="1537" width="8.875" style="338" bestFit="1" customWidth="1"/>
    <col min="1538" max="1538" width="40.75" style="338" bestFit="1" customWidth="1"/>
    <col min="1539" max="1539" width="17.125" style="338" customWidth="1"/>
    <col min="1540" max="1540" width="17" style="338" customWidth="1"/>
    <col min="1541" max="1541" width="15.5" style="338" customWidth="1"/>
    <col min="1542" max="1542" width="16.625" style="338" customWidth="1"/>
    <col min="1543" max="1792" width="9" style="338"/>
    <col min="1793" max="1793" width="8.875" style="338" bestFit="1" customWidth="1"/>
    <col min="1794" max="1794" width="40.75" style="338" bestFit="1" customWidth="1"/>
    <col min="1795" max="1795" width="17.125" style="338" customWidth="1"/>
    <col min="1796" max="1796" width="17" style="338" customWidth="1"/>
    <col min="1797" max="1797" width="15.5" style="338" customWidth="1"/>
    <col min="1798" max="1798" width="16.625" style="338" customWidth="1"/>
    <col min="1799" max="2048" width="9" style="338"/>
    <col min="2049" max="2049" width="8.875" style="338" bestFit="1" customWidth="1"/>
    <col min="2050" max="2050" width="40.75" style="338" bestFit="1" customWidth="1"/>
    <col min="2051" max="2051" width="17.125" style="338" customWidth="1"/>
    <col min="2052" max="2052" width="17" style="338" customWidth="1"/>
    <col min="2053" max="2053" width="15.5" style="338" customWidth="1"/>
    <col min="2054" max="2054" width="16.625" style="338" customWidth="1"/>
    <col min="2055" max="2304" width="9" style="338"/>
    <col min="2305" max="2305" width="8.875" style="338" bestFit="1" customWidth="1"/>
    <col min="2306" max="2306" width="40.75" style="338" bestFit="1" customWidth="1"/>
    <col min="2307" max="2307" width="17.125" style="338" customWidth="1"/>
    <col min="2308" max="2308" width="17" style="338" customWidth="1"/>
    <col min="2309" max="2309" width="15.5" style="338" customWidth="1"/>
    <col min="2310" max="2310" width="16.625" style="338" customWidth="1"/>
    <col min="2311" max="2560" width="9" style="338"/>
    <col min="2561" max="2561" width="8.875" style="338" bestFit="1" customWidth="1"/>
    <col min="2562" max="2562" width="40.75" style="338" bestFit="1" customWidth="1"/>
    <col min="2563" max="2563" width="17.125" style="338" customWidth="1"/>
    <col min="2564" max="2564" width="17" style="338" customWidth="1"/>
    <col min="2565" max="2565" width="15.5" style="338" customWidth="1"/>
    <col min="2566" max="2566" width="16.625" style="338" customWidth="1"/>
    <col min="2567" max="2816" width="9" style="338"/>
    <col min="2817" max="2817" width="8.875" style="338" bestFit="1" customWidth="1"/>
    <col min="2818" max="2818" width="40.75" style="338" bestFit="1" customWidth="1"/>
    <col min="2819" max="2819" width="17.125" style="338" customWidth="1"/>
    <col min="2820" max="2820" width="17" style="338" customWidth="1"/>
    <col min="2821" max="2821" width="15.5" style="338" customWidth="1"/>
    <col min="2822" max="2822" width="16.625" style="338" customWidth="1"/>
    <col min="2823" max="3072" width="9" style="338"/>
    <col min="3073" max="3073" width="8.875" style="338" bestFit="1" customWidth="1"/>
    <col min="3074" max="3074" width="40.75" style="338" bestFit="1" customWidth="1"/>
    <col min="3075" max="3075" width="17.125" style="338" customWidth="1"/>
    <col min="3076" max="3076" width="17" style="338" customWidth="1"/>
    <col min="3077" max="3077" width="15.5" style="338" customWidth="1"/>
    <col min="3078" max="3078" width="16.625" style="338" customWidth="1"/>
    <col min="3079" max="3328" width="9" style="338"/>
    <col min="3329" max="3329" width="8.875" style="338" bestFit="1" customWidth="1"/>
    <col min="3330" max="3330" width="40.75" style="338" bestFit="1" customWidth="1"/>
    <col min="3331" max="3331" width="17.125" style="338" customWidth="1"/>
    <col min="3332" max="3332" width="17" style="338" customWidth="1"/>
    <col min="3333" max="3333" width="15.5" style="338" customWidth="1"/>
    <col min="3334" max="3334" width="16.625" style="338" customWidth="1"/>
    <col min="3335" max="3584" width="9" style="338"/>
    <col min="3585" max="3585" width="8.875" style="338" bestFit="1" customWidth="1"/>
    <col min="3586" max="3586" width="40.75" style="338" bestFit="1" customWidth="1"/>
    <col min="3587" max="3587" width="17.125" style="338" customWidth="1"/>
    <col min="3588" max="3588" width="17" style="338" customWidth="1"/>
    <col min="3589" max="3589" width="15.5" style="338" customWidth="1"/>
    <col min="3590" max="3590" width="16.625" style="338" customWidth="1"/>
    <col min="3591" max="3840" width="9" style="338"/>
    <col min="3841" max="3841" width="8.875" style="338" bestFit="1" customWidth="1"/>
    <col min="3842" max="3842" width="40.75" style="338" bestFit="1" customWidth="1"/>
    <col min="3843" max="3843" width="17.125" style="338" customWidth="1"/>
    <col min="3844" max="3844" width="17" style="338" customWidth="1"/>
    <col min="3845" max="3845" width="15.5" style="338" customWidth="1"/>
    <col min="3846" max="3846" width="16.625" style="338" customWidth="1"/>
    <col min="3847" max="4096" width="9" style="338"/>
    <col min="4097" max="4097" width="8.875" style="338" bestFit="1" customWidth="1"/>
    <col min="4098" max="4098" width="40.75" style="338" bestFit="1" customWidth="1"/>
    <col min="4099" max="4099" width="17.125" style="338" customWidth="1"/>
    <col min="4100" max="4100" width="17" style="338" customWidth="1"/>
    <col min="4101" max="4101" width="15.5" style="338" customWidth="1"/>
    <col min="4102" max="4102" width="16.625" style="338" customWidth="1"/>
    <col min="4103" max="4352" width="9" style="338"/>
    <col min="4353" max="4353" width="8.875" style="338" bestFit="1" customWidth="1"/>
    <col min="4354" max="4354" width="40.75" style="338" bestFit="1" customWidth="1"/>
    <col min="4355" max="4355" width="17.125" style="338" customWidth="1"/>
    <col min="4356" max="4356" width="17" style="338" customWidth="1"/>
    <col min="4357" max="4357" width="15.5" style="338" customWidth="1"/>
    <col min="4358" max="4358" width="16.625" style="338" customWidth="1"/>
    <col min="4359" max="4608" width="9" style="338"/>
    <col min="4609" max="4609" width="8.875" style="338" bestFit="1" customWidth="1"/>
    <col min="4610" max="4610" width="40.75" style="338" bestFit="1" customWidth="1"/>
    <col min="4611" max="4611" width="17.125" style="338" customWidth="1"/>
    <col min="4612" max="4612" width="17" style="338" customWidth="1"/>
    <col min="4613" max="4613" width="15.5" style="338" customWidth="1"/>
    <col min="4614" max="4614" width="16.625" style="338" customWidth="1"/>
    <col min="4615" max="4864" width="9" style="338"/>
    <col min="4865" max="4865" width="8.875" style="338" bestFit="1" customWidth="1"/>
    <col min="4866" max="4866" width="40.75" style="338" bestFit="1" customWidth="1"/>
    <col min="4867" max="4867" width="17.125" style="338" customWidth="1"/>
    <col min="4868" max="4868" width="17" style="338" customWidth="1"/>
    <col min="4869" max="4869" width="15.5" style="338" customWidth="1"/>
    <col min="4870" max="4870" width="16.625" style="338" customWidth="1"/>
    <col min="4871" max="5120" width="9" style="338"/>
    <col min="5121" max="5121" width="8.875" style="338" bestFit="1" customWidth="1"/>
    <col min="5122" max="5122" width="40.75" style="338" bestFit="1" customWidth="1"/>
    <col min="5123" max="5123" width="17.125" style="338" customWidth="1"/>
    <col min="5124" max="5124" width="17" style="338" customWidth="1"/>
    <col min="5125" max="5125" width="15.5" style="338" customWidth="1"/>
    <col min="5126" max="5126" width="16.625" style="338" customWidth="1"/>
    <col min="5127" max="5376" width="9" style="338"/>
    <col min="5377" max="5377" width="8.875" style="338" bestFit="1" customWidth="1"/>
    <col min="5378" max="5378" width="40.75" style="338" bestFit="1" customWidth="1"/>
    <col min="5379" max="5379" width="17.125" style="338" customWidth="1"/>
    <col min="5380" max="5380" width="17" style="338" customWidth="1"/>
    <col min="5381" max="5381" width="15.5" style="338" customWidth="1"/>
    <col min="5382" max="5382" width="16.625" style="338" customWidth="1"/>
    <col min="5383" max="5632" width="9" style="338"/>
    <col min="5633" max="5633" width="8.875" style="338" bestFit="1" customWidth="1"/>
    <col min="5634" max="5634" width="40.75" style="338" bestFit="1" customWidth="1"/>
    <col min="5635" max="5635" width="17.125" style="338" customWidth="1"/>
    <col min="5636" max="5636" width="17" style="338" customWidth="1"/>
    <col min="5637" max="5637" width="15.5" style="338" customWidth="1"/>
    <col min="5638" max="5638" width="16.625" style="338" customWidth="1"/>
    <col min="5639" max="5888" width="9" style="338"/>
    <col min="5889" max="5889" width="8.875" style="338" bestFit="1" customWidth="1"/>
    <col min="5890" max="5890" width="40.75" style="338" bestFit="1" customWidth="1"/>
    <col min="5891" max="5891" width="17.125" style="338" customWidth="1"/>
    <col min="5892" max="5892" width="17" style="338" customWidth="1"/>
    <col min="5893" max="5893" width="15.5" style="338" customWidth="1"/>
    <col min="5894" max="5894" width="16.625" style="338" customWidth="1"/>
    <col min="5895" max="6144" width="9" style="338"/>
    <col min="6145" max="6145" width="8.875" style="338" bestFit="1" customWidth="1"/>
    <col min="6146" max="6146" width="40.75" style="338" bestFit="1" customWidth="1"/>
    <col min="6147" max="6147" width="17.125" style="338" customWidth="1"/>
    <col min="6148" max="6148" width="17" style="338" customWidth="1"/>
    <col min="6149" max="6149" width="15.5" style="338" customWidth="1"/>
    <col min="6150" max="6150" width="16.625" style="338" customWidth="1"/>
    <col min="6151" max="6400" width="9" style="338"/>
    <col min="6401" max="6401" width="8.875" style="338" bestFit="1" customWidth="1"/>
    <col min="6402" max="6402" width="40.75" style="338" bestFit="1" customWidth="1"/>
    <col min="6403" max="6403" width="17.125" style="338" customWidth="1"/>
    <col min="6404" max="6404" width="17" style="338" customWidth="1"/>
    <col min="6405" max="6405" width="15.5" style="338" customWidth="1"/>
    <col min="6406" max="6406" width="16.625" style="338" customWidth="1"/>
    <col min="6407" max="6656" width="9" style="338"/>
    <col min="6657" max="6657" width="8.875" style="338" bestFit="1" customWidth="1"/>
    <col min="6658" max="6658" width="40.75" style="338" bestFit="1" customWidth="1"/>
    <col min="6659" max="6659" width="17.125" style="338" customWidth="1"/>
    <col min="6660" max="6660" width="17" style="338" customWidth="1"/>
    <col min="6661" max="6661" width="15.5" style="338" customWidth="1"/>
    <col min="6662" max="6662" width="16.625" style="338" customWidth="1"/>
    <col min="6663" max="6912" width="9" style="338"/>
    <col min="6913" max="6913" width="8.875" style="338" bestFit="1" customWidth="1"/>
    <col min="6914" max="6914" width="40.75" style="338" bestFit="1" customWidth="1"/>
    <col min="6915" max="6915" width="17.125" style="338" customWidth="1"/>
    <col min="6916" max="6916" width="17" style="338" customWidth="1"/>
    <col min="6917" max="6917" width="15.5" style="338" customWidth="1"/>
    <col min="6918" max="6918" width="16.625" style="338" customWidth="1"/>
    <col min="6919" max="7168" width="9" style="338"/>
    <col min="7169" max="7169" width="8.875" style="338" bestFit="1" customWidth="1"/>
    <col min="7170" max="7170" width="40.75" style="338" bestFit="1" customWidth="1"/>
    <col min="7171" max="7171" width="17.125" style="338" customWidth="1"/>
    <col min="7172" max="7172" width="17" style="338" customWidth="1"/>
    <col min="7173" max="7173" width="15.5" style="338" customWidth="1"/>
    <col min="7174" max="7174" width="16.625" style="338" customWidth="1"/>
    <col min="7175" max="7424" width="9" style="338"/>
    <col min="7425" max="7425" width="8.875" style="338" bestFit="1" customWidth="1"/>
    <col min="7426" max="7426" width="40.75" style="338" bestFit="1" customWidth="1"/>
    <col min="7427" max="7427" width="17.125" style="338" customWidth="1"/>
    <col min="7428" max="7428" width="17" style="338" customWidth="1"/>
    <col min="7429" max="7429" width="15.5" style="338" customWidth="1"/>
    <col min="7430" max="7430" width="16.625" style="338" customWidth="1"/>
    <col min="7431" max="7680" width="9" style="338"/>
    <col min="7681" max="7681" width="8.875" style="338" bestFit="1" customWidth="1"/>
    <col min="7682" max="7682" width="40.75" style="338" bestFit="1" customWidth="1"/>
    <col min="7683" max="7683" width="17.125" style="338" customWidth="1"/>
    <col min="7684" max="7684" width="17" style="338" customWidth="1"/>
    <col min="7685" max="7685" width="15.5" style="338" customWidth="1"/>
    <col min="7686" max="7686" width="16.625" style="338" customWidth="1"/>
    <col min="7687" max="7936" width="9" style="338"/>
    <col min="7937" max="7937" width="8.875" style="338" bestFit="1" customWidth="1"/>
    <col min="7938" max="7938" width="40.75" style="338" bestFit="1" customWidth="1"/>
    <col min="7939" max="7939" width="17.125" style="338" customWidth="1"/>
    <col min="7940" max="7940" width="17" style="338" customWidth="1"/>
    <col min="7941" max="7941" width="15.5" style="338" customWidth="1"/>
    <col min="7942" max="7942" width="16.625" style="338" customWidth="1"/>
    <col min="7943" max="8192" width="9" style="338"/>
    <col min="8193" max="8193" width="8.875" style="338" bestFit="1" customWidth="1"/>
    <col min="8194" max="8194" width="40.75" style="338" bestFit="1" customWidth="1"/>
    <col min="8195" max="8195" width="17.125" style="338" customWidth="1"/>
    <col min="8196" max="8196" width="17" style="338" customWidth="1"/>
    <col min="8197" max="8197" width="15.5" style="338" customWidth="1"/>
    <col min="8198" max="8198" width="16.625" style="338" customWidth="1"/>
    <col min="8199" max="8448" width="9" style="338"/>
    <col min="8449" max="8449" width="8.875" style="338" bestFit="1" customWidth="1"/>
    <col min="8450" max="8450" width="40.75" style="338" bestFit="1" customWidth="1"/>
    <col min="8451" max="8451" width="17.125" style="338" customWidth="1"/>
    <col min="8452" max="8452" width="17" style="338" customWidth="1"/>
    <col min="8453" max="8453" width="15.5" style="338" customWidth="1"/>
    <col min="8454" max="8454" width="16.625" style="338" customWidth="1"/>
    <col min="8455" max="8704" width="9" style="338"/>
    <col min="8705" max="8705" width="8.875" style="338" bestFit="1" customWidth="1"/>
    <col min="8706" max="8706" width="40.75" style="338" bestFit="1" customWidth="1"/>
    <col min="8707" max="8707" width="17.125" style="338" customWidth="1"/>
    <col min="8708" max="8708" width="17" style="338" customWidth="1"/>
    <col min="8709" max="8709" width="15.5" style="338" customWidth="1"/>
    <col min="8710" max="8710" width="16.625" style="338" customWidth="1"/>
    <col min="8711" max="8960" width="9" style="338"/>
    <col min="8961" max="8961" width="8.875" style="338" bestFit="1" customWidth="1"/>
    <col min="8962" max="8962" width="40.75" style="338" bestFit="1" customWidth="1"/>
    <col min="8963" max="8963" width="17.125" style="338" customWidth="1"/>
    <col min="8964" max="8964" width="17" style="338" customWidth="1"/>
    <col min="8965" max="8965" width="15.5" style="338" customWidth="1"/>
    <col min="8966" max="8966" width="16.625" style="338" customWidth="1"/>
    <col min="8967" max="9216" width="9" style="338"/>
    <col min="9217" max="9217" width="8.875" style="338" bestFit="1" customWidth="1"/>
    <col min="9218" max="9218" width="40.75" style="338" bestFit="1" customWidth="1"/>
    <col min="9219" max="9219" width="17.125" style="338" customWidth="1"/>
    <col min="9220" max="9220" width="17" style="338" customWidth="1"/>
    <col min="9221" max="9221" width="15.5" style="338" customWidth="1"/>
    <col min="9222" max="9222" width="16.625" style="338" customWidth="1"/>
    <col min="9223" max="9472" width="9" style="338"/>
    <col min="9473" max="9473" width="8.875" style="338" bestFit="1" customWidth="1"/>
    <col min="9474" max="9474" width="40.75" style="338" bestFit="1" customWidth="1"/>
    <col min="9475" max="9475" width="17.125" style="338" customWidth="1"/>
    <col min="9476" max="9476" width="17" style="338" customWidth="1"/>
    <col min="9477" max="9477" width="15.5" style="338" customWidth="1"/>
    <col min="9478" max="9478" width="16.625" style="338" customWidth="1"/>
    <col min="9479" max="9728" width="9" style="338"/>
    <col min="9729" max="9729" width="8.875" style="338" bestFit="1" customWidth="1"/>
    <col min="9730" max="9730" width="40.75" style="338" bestFit="1" customWidth="1"/>
    <col min="9731" max="9731" width="17.125" style="338" customWidth="1"/>
    <col min="9732" max="9732" width="17" style="338" customWidth="1"/>
    <col min="9733" max="9733" width="15.5" style="338" customWidth="1"/>
    <col min="9734" max="9734" width="16.625" style="338" customWidth="1"/>
    <col min="9735" max="9984" width="9" style="338"/>
    <col min="9985" max="9985" width="8.875" style="338" bestFit="1" customWidth="1"/>
    <col min="9986" max="9986" width="40.75" style="338" bestFit="1" customWidth="1"/>
    <col min="9987" max="9987" width="17.125" style="338" customWidth="1"/>
    <col min="9988" max="9988" width="17" style="338" customWidth="1"/>
    <col min="9989" max="9989" width="15.5" style="338" customWidth="1"/>
    <col min="9990" max="9990" width="16.625" style="338" customWidth="1"/>
    <col min="9991" max="10240" width="9" style="338"/>
    <col min="10241" max="10241" width="8.875" style="338" bestFit="1" customWidth="1"/>
    <col min="10242" max="10242" width="40.75" style="338" bestFit="1" customWidth="1"/>
    <col min="10243" max="10243" width="17.125" style="338" customWidth="1"/>
    <col min="10244" max="10244" width="17" style="338" customWidth="1"/>
    <col min="10245" max="10245" width="15.5" style="338" customWidth="1"/>
    <col min="10246" max="10246" width="16.625" style="338" customWidth="1"/>
    <col min="10247" max="10496" width="9" style="338"/>
    <col min="10497" max="10497" width="8.875" style="338" bestFit="1" customWidth="1"/>
    <col min="10498" max="10498" width="40.75" style="338" bestFit="1" customWidth="1"/>
    <col min="10499" max="10499" width="17.125" style="338" customWidth="1"/>
    <col min="10500" max="10500" width="17" style="338" customWidth="1"/>
    <col min="10501" max="10501" width="15.5" style="338" customWidth="1"/>
    <col min="10502" max="10502" width="16.625" style="338" customWidth="1"/>
    <col min="10503" max="10752" width="9" style="338"/>
    <col min="10753" max="10753" width="8.875" style="338" bestFit="1" customWidth="1"/>
    <col min="10754" max="10754" width="40.75" style="338" bestFit="1" customWidth="1"/>
    <col min="10755" max="10755" width="17.125" style="338" customWidth="1"/>
    <col min="10756" max="10756" width="17" style="338" customWidth="1"/>
    <col min="10757" max="10757" width="15.5" style="338" customWidth="1"/>
    <col min="10758" max="10758" width="16.625" style="338" customWidth="1"/>
    <col min="10759" max="11008" width="9" style="338"/>
    <col min="11009" max="11009" width="8.875" style="338" bestFit="1" customWidth="1"/>
    <col min="11010" max="11010" width="40.75" style="338" bestFit="1" customWidth="1"/>
    <col min="11011" max="11011" width="17.125" style="338" customWidth="1"/>
    <col min="11012" max="11012" width="17" style="338" customWidth="1"/>
    <col min="11013" max="11013" width="15.5" style="338" customWidth="1"/>
    <col min="11014" max="11014" width="16.625" style="338" customWidth="1"/>
    <col min="11015" max="11264" width="9" style="338"/>
    <col min="11265" max="11265" width="8.875" style="338" bestFit="1" customWidth="1"/>
    <col min="11266" max="11266" width="40.75" style="338" bestFit="1" customWidth="1"/>
    <col min="11267" max="11267" width="17.125" style="338" customWidth="1"/>
    <col min="11268" max="11268" width="17" style="338" customWidth="1"/>
    <col min="11269" max="11269" width="15.5" style="338" customWidth="1"/>
    <col min="11270" max="11270" width="16.625" style="338" customWidth="1"/>
    <col min="11271" max="11520" width="9" style="338"/>
    <col min="11521" max="11521" width="8.875" style="338" bestFit="1" customWidth="1"/>
    <col min="11522" max="11522" width="40.75" style="338" bestFit="1" customWidth="1"/>
    <col min="11523" max="11523" width="17.125" style="338" customWidth="1"/>
    <col min="11524" max="11524" width="17" style="338" customWidth="1"/>
    <col min="11525" max="11525" width="15.5" style="338" customWidth="1"/>
    <col min="11526" max="11526" width="16.625" style="338" customWidth="1"/>
    <col min="11527" max="11776" width="9" style="338"/>
    <col min="11777" max="11777" width="8.875" style="338" bestFit="1" customWidth="1"/>
    <col min="11778" max="11778" width="40.75" style="338" bestFit="1" customWidth="1"/>
    <col min="11779" max="11779" width="17.125" style="338" customWidth="1"/>
    <col min="11780" max="11780" width="17" style="338" customWidth="1"/>
    <col min="11781" max="11781" width="15.5" style="338" customWidth="1"/>
    <col min="11782" max="11782" width="16.625" style="338" customWidth="1"/>
    <col min="11783" max="12032" width="9" style="338"/>
    <col min="12033" max="12033" width="8.875" style="338" bestFit="1" customWidth="1"/>
    <col min="12034" max="12034" width="40.75" style="338" bestFit="1" customWidth="1"/>
    <col min="12035" max="12035" width="17.125" style="338" customWidth="1"/>
    <col min="12036" max="12036" width="17" style="338" customWidth="1"/>
    <col min="12037" max="12037" width="15.5" style="338" customWidth="1"/>
    <col min="12038" max="12038" width="16.625" style="338" customWidth="1"/>
    <col min="12039" max="12288" width="9" style="338"/>
    <col min="12289" max="12289" width="8.875" style="338" bestFit="1" customWidth="1"/>
    <col min="12290" max="12290" width="40.75" style="338" bestFit="1" customWidth="1"/>
    <col min="12291" max="12291" width="17.125" style="338" customWidth="1"/>
    <col min="12292" max="12292" width="17" style="338" customWidth="1"/>
    <col min="12293" max="12293" width="15.5" style="338" customWidth="1"/>
    <col min="12294" max="12294" width="16.625" style="338" customWidth="1"/>
    <col min="12295" max="12544" width="9" style="338"/>
    <col min="12545" max="12545" width="8.875" style="338" bestFit="1" customWidth="1"/>
    <col min="12546" max="12546" width="40.75" style="338" bestFit="1" customWidth="1"/>
    <col min="12547" max="12547" width="17.125" style="338" customWidth="1"/>
    <col min="12548" max="12548" width="17" style="338" customWidth="1"/>
    <col min="12549" max="12549" width="15.5" style="338" customWidth="1"/>
    <col min="12550" max="12550" width="16.625" style="338" customWidth="1"/>
    <col min="12551" max="12800" width="9" style="338"/>
    <col min="12801" max="12801" width="8.875" style="338" bestFit="1" customWidth="1"/>
    <col min="12802" max="12802" width="40.75" style="338" bestFit="1" customWidth="1"/>
    <col min="12803" max="12803" width="17.125" style="338" customWidth="1"/>
    <col min="12804" max="12804" width="17" style="338" customWidth="1"/>
    <col min="12805" max="12805" width="15.5" style="338" customWidth="1"/>
    <col min="12806" max="12806" width="16.625" style="338" customWidth="1"/>
    <col min="12807" max="13056" width="9" style="338"/>
    <col min="13057" max="13057" width="8.875" style="338" bestFit="1" customWidth="1"/>
    <col min="13058" max="13058" width="40.75" style="338" bestFit="1" customWidth="1"/>
    <col min="13059" max="13059" width="17.125" style="338" customWidth="1"/>
    <col min="13060" max="13060" width="17" style="338" customWidth="1"/>
    <col min="13061" max="13061" width="15.5" style="338" customWidth="1"/>
    <col min="13062" max="13062" width="16.625" style="338" customWidth="1"/>
    <col min="13063" max="13312" width="9" style="338"/>
    <col min="13313" max="13313" width="8.875" style="338" bestFit="1" customWidth="1"/>
    <col min="13314" max="13314" width="40.75" style="338" bestFit="1" customWidth="1"/>
    <col min="13315" max="13315" width="17.125" style="338" customWidth="1"/>
    <col min="13316" max="13316" width="17" style="338" customWidth="1"/>
    <col min="13317" max="13317" width="15.5" style="338" customWidth="1"/>
    <col min="13318" max="13318" width="16.625" style="338" customWidth="1"/>
    <col min="13319" max="13568" width="9" style="338"/>
    <col min="13569" max="13569" width="8.875" style="338" bestFit="1" customWidth="1"/>
    <col min="13570" max="13570" width="40.75" style="338" bestFit="1" customWidth="1"/>
    <col min="13571" max="13571" width="17.125" style="338" customWidth="1"/>
    <col min="13572" max="13572" width="17" style="338" customWidth="1"/>
    <col min="13573" max="13573" width="15.5" style="338" customWidth="1"/>
    <col min="13574" max="13574" width="16.625" style="338" customWidth="1"/>
    <col min="13575" max="13824" width="9" style="338"/>
    <col min="13825" max="13825" width="8.875" style="338" bestFit="1" customWidth="1"/>
    <col min="13826" max="13826" width="40.75" style="338" bestFit="1" customWidth="1"/>
    <col min="13827" max="13827" width="17.125" style="338" customWidth="1"/>
    <col min="13828" max="13828" width="17" style="338" customWidth="1"/>
    <col min="13829" max="13829" width="15.5" style="338" customWidth="1"/>
    <col min="13830" max="13830" width="16.625" style="338" customWidth="1"/>
    <col min="13831" max="14080" width="9" style="338"/>
    <col min="14081" max="14081" width="8.875" style="338" bestFit="1" customWidth="1"/>
    <col min="14082" max="14082" width="40.75" style="338" bestFit="1" customWidth="1"/>
    <col min="14083" max="14083" width="17.125" style="338" customWidth="1"/>
    <col min="14084" max="14084" width="17" style="338" customWidth="1"/>
    <col min="14085" max="14085" width="15.5" style="338" customWidth="1"/>
    <col min="14086" max="14086" width="16.625" style="338" customWidth="1"/>
    <col min="14087" max="14336" width="9" style="338"/>
    <col min="14337" max="14337" width="8.875" style="338" bestFit="1" customWidth="1"/>
    <col min="14338" max="14338" width="40.75" style="338" bestFit="1" customWidth="1"/>
    <col min="14339" max="14339" width="17.125" style="338" customWidth="1"/>
    <col min="14340" max="14340" width="17" style="338" customWidth="1"/>
    <col min="14341" max="14341" width="15.5" style="338" customWidth="1"/>
    <col min="14342" max="14342" width="16.625" style="338" customWidth="1"/>
    <col min="14343" max="14592" width="9" style="338"/>
    <col min="14593" max="14593" width="8.875" style="338" bestFit="1" customWidth="1"/>
    <col min="14594" max="14594" width="40.75" style="338" bestFit="1" customWidth="1"/>
    <col min="14595" max="14595" width="17.125" style="338" customWidth="1"/>
    <col min="14596" max="14596" width="17" style="338" customWidth="1"/>
    <col min="14597" max="14597" width="15.5" style="338" customWidth="1"/>
    <col min="14598" max="14598" width="16.625" style="338" customWidth="1"/>
    <col min="14599" max="14848" width="9" style="338"/>
    <col min="14849" max="14849" width="8.875" style="338" bestFit="1" customWidth="1"/>
    <col min="14850" max="14850" width="40.75" style="338" bestFit="1" customWidth="1"/>
    <col min="14851" max="14851" width="17.125" style="338" customWidth="1"/>
    <col min="14852" max="14852" width="17" style="338" customWidth="1"/>
    <col min="14853" max="14853" width="15.5" style="338" customWidth="1"/>
    <col min="14854" max="14854" width="16.625" style="338" customWidth="1"/>
    <col min="14855" max="15104" width="9" style="338"/>
    <col min="15105" max="15105" width="8.875" style="338" bestFit="1" customWidth="1"/>
    <col min="15106" max="15106" width="40.75" style="338" bestFit="1" customWidth="1"/>
    <col min="15107" max="15107" width="17.125" style="338" customWidth="1"/>
    <col min="15108" max="15108" width="17" style="338" customWidth="1"/>
    <col min="15109" max="15109" width="15.5" style="338" customWidth="1"/>
    <col min="15110" max="15110" width="16.625" style="338" customWidth="1"/>
    <col min="15111" max="15360" width="9" style="338"/>
    <col min="15361" max="15361" width="8.875" style="338" bestFit="1" customWidth="1"/>
    <col min="15362" max="15362" width="40.75" style="338" bestFit="1" customWidth="1"/>
    <col min="15363" max="15363" width="17.125" style="338" customWidth="1"/>
    <col min="15364" max="15364" width="17" style="338" customWidth="1"/>
    <col min="15365" max="15365" width="15.5" style="338" customWidth="1"/>
    <col min="15366" max="15366" width="16.625" style="338" customWidth="1"/>
    <col min="15367" max="15616" width="9" style="338"/>
    <col min="15617" max="15617" width="8.875" style="338" bestFit="1" customWidth="1"/>
    <col min="15618" max="15618" width="40.75" style="338" bestFit="1" customWidth="1"/>
    <col min="15619" max="15619" width="17.125" style="338" customWidth="1"/>
    <col min="15620" max="15620" width="17" style="338" customWidth="1"/>
    <col min="15621" max="15621" width="15.5" style="338" customWidth="1"/>
    <col min="15622" max="15622" width="16.625" style="338" customWidth="1"/>
    <col min="15623" max="15872" width="9" style="338"/>
    <col min="15873" max="15873" width="8.875" style="338" bestFit="1" customWidth="1"/>
    <col min="15874" max="15874" width="40.75" style="338" bestFit="1" customWidth="1"/>
    <col min="15875" max="15875" width="17.125" style="338" customWidth="1"/>
    <col min="15876" max="15876" width="17" style="338" customWidth="1"/>
    <col min="15877" max="15877" width="15.5" style="338" customWidth="1"/>
    <col min="15878" max="15878" width="16.625" style="338" customWidth="1"/>
    <col min="15879" max="16128" width="9" style="338"/>
    <col min="16129" max="16129" width="8.875" style="338" bestFit="1" customWidth="1"/>
    <col min="16130" max="16130" width="40.75" style="338" bestFit="1" customWidth="1"/>
    <col min="16131" max="16131" width="17.125" style="338" customWidth="1"/>
    <col min="16132" max="16132" width="17" style="338" customWidth="1"/>
    <col min="16133" max="16133" width="15.5" style="338" customWidth="1"/>
    <col min="16134" max="16134" width="16.625" style="338" customWidth="1"/>
    <col min="16135" max="16384" width="9" style="338"/>
  </cols>
  <sheetData>
    <row r="1" spans="1:256" ht="24.45" customHeight="1">
      <c r="A1" s="652" t="s">
        <v>0</v>
      </c>
      <c r="B1" s="652"/>
      <c r="C1" s="652"/>
      <c r="D1" s="652"/>
      <c r="E1" s="652"/>
      <c r="F1" s="652"/>
    </row>
    <row r="2" spans="1:256" ht="24.45" customHeight="1">
      <c r="A2" s="653" t="s">
        <v>372</v>
      </c>
      <c r="B2" s="653"/>
      <c r="C2" s="653"/>
      <c r="D2" s="653"/>
      <c r="E2" s="653"/>
      <c r="F2" s="653"/>
    </row>
    <row r="3" spans="1:256" ht="24.45" customHeight="1">
      <c r="E3" s="654" t="s">
        <v>1</v>
      </c>
      <c r="F3" s="654"/>
    </row>
    <row r="4" spans="1:256" ht="24.45" customHeight="1">
      <c r="A4" s="655" t="s">
        <v>2</v>
      </c>
      <c r="B4" s="655"/>
      <c r="C4" s="339" t="s">
        <v>3</v>
      </c>
      <c r="D4" s="339" t="s">
        <v>4</v>
      </c>
      <c r="E4" s="339" t="s">
        <v>5</v>
      </c>
      <c r="F4" s="339" t="s">
        <v>6</v>
      </c>
      <c r="G4" s="244"/>
      <c r="H4" s="244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/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340"/>
      <c r="BD4" s="340"/>
      <c r="BE4" s="340"/>
      <c r="BF4" s="340"/>
      <c r="BG4" s="340"/>
      <c r="BH4" s="340"/>
      <c r="BI4" s="340"/>
      <c r="BJ4" s="340"/>
      <c r="BK4" s="340"/>
      <c r="BL4" s="340"/>
      <c r="BM4" s="340"/>
      <c r="BN4" s="340"/>
      <c r="BO4" s="340"/>
      <c r="BP4" s="340"/>
      <c r="BQ4" s="340"/>
      <c r="BR4" s="340"/>
      <c r="BS4" s="340"/>
      <c r="BT4" s="340"/>
      <c r="BU4" s="340"/>
      <c r="BV4" s="340"/>
      <c r="BW4" s="340"/>
      <c r="BX4" s="340"/>
      <c r="BY4" s="340"/>
      <c r="BZ4" s="340"/>
      <c r="CA4" s="340"/>
      <c r="CB4" s="340"/>
      <c r="CC4" s="340"/>
      <c r="CD4" s="340"/>
      <c r="CE4" s="340"/>
      <c r="CF4" s="340"/>
      <c r="CG4" s="340"/>
      <c r="CH4" s="340"/>
      <c r="CI4" s="340"/>
      <c r="CJ4" s="340"/>
      <c r="CK4" s="340"/>
      <c r="CL4" s="340"/>
      <c r="CM4" s="340"/>
      <c r="CN4" s="340"/>
      <c r="CO4" s="340"/>
      <c r="CP4" s="340"/>
      <c r="CQ4" s="340"/>
      <c r="CR4" s="340"/>
      <c r="CS4" s="340"/>
      <c r="CT4" s="340"/>
      <c r="CU4" s="340"/>
      <c r="CV4" s="340"/>
      <c r="CW4" s="340"/>
      <c r="CX4" s="340"/>
      <c r="CY4" s="340"/>
      <c r="CZ4" s="340"/>
      <c r="DA4" s="340"/>
      <c r="DB4" s="340"/>
      <c r="DC4" s="340"/>
      <c r="DD4" s="340"/>
      <c r="DE4" s="340"/>
      <c r="DF4" s="340"/>
      <c r="DG4" s="340"/>
      <c r="DH4" s="340"/>
      <c r="DI4" s="340"/>
      <c r="DJ4" s="340"/>
      <c r="DK4" s="340"/>
      <c r="DL4" s="340"/>
      <c r="DM4" s="340"/>
      <c r="DN4" s="340"/>
      <c r="DO4" s="340"/>
      <c r="DP4" s="340"/>
      <c r="DQ4" s="340"/>
      <c r="DR4" s="340"/>
      <c r="DS4" s="340"/>
      <c r="DT4" s="340"/>
      <c r="DU4" s="340"/>
      <c r="DV4" s="340"/>
      <c r="DW4" s="340"/>
      <c r="DX4" s="340"/>
      <c r="DY4" s="340"/>
      <c r="DZ4" s="340"/>
      <c r="EA4" s="340"/>
      <c r="EB4" s="340"/>
      <c r="EC4" s="340"/>
      <c r="ED4" s="340"/>
      <c r="EE4" s="340"/>
      <c r="EF4" s="340"/>
      <c r="EG4" s="340"/>
      <c r="EH4" s="340"/>
      <c r="EI4" s="340"/>
      <c r="EJ4" s="340"/>
      <c r="EK4" s="340"/>
      <c r="EL4" s="340"/>
      <c r="EM4" s="340"/>
      <c r="EN4" s="340"/>
      <c r="EO4" s="340"/>
      <c r="EP4" s="340"/>
      <c r="EQ4" s="340"/>
      <c r="ER4" s="340"/>
      <c r="ES4" s="340"/>
      <c r="ET4" s="340"/>
      <c r="EU4" s="340"/>
      <c r="EV4" s="340"/>
      <c r="EW4" s="340"/>
      <c r="EX4" s="340"/>
      <c r="EY4" s="340"/>
      <c r="EZ4" s="340"/>
      <c r="FA4" s="340"/>
      <c r="FB4" s="340"/>
      <c r="FC4" s="340"/>
      <c r="FD4" s="340"/>
      <c r="FE4" s="340"/>
      <c r="FF4" s="340"/>
      <c r="FG4" s="340"/>
      <c r="FH4" s="340"/>
      <c r="FI4" s="340"/>
      <c r="FJ4" s="340"/>
      <c r="FK4" s="340"/>
      <c r="FL4" s="340"/>
      <c r="FM4" s="340"/>
      <c r="FN4" s="340"/>
      <c r="FO4" s="340"/>
      <c r="FP4" s="340"/>
      <c r="FQ4" s="340"/>
      <c r="FR4" s="340"/>
      <c r="FS4" s="340"/>
      <c r="FT4" s="340"/>
      <c r="FU4" s="340"/>
      <c r="FV4" s="340"/>
      <c r="FW4" s="340"/>
      <c r="FX4" s="340"/>
      <c r="FY4" s="340"/>
      <c r="FZ4" s="340"/>
      <c r="GA4" s="340"/>
      <c r="GB4" s="340"/>
      <c r="GC4" s="340"/>
      <c r="GD4" s="340"/>
      <c r="GE4" s="340"/>
      <c r="GF4" s="340"/>
      <c r="GG4" s="340"/>
      <c r="GH4" s="340"/>
      <c r="GI4" s="340"/>
      <c r="GJ4" s="340"/>
      <c r="GK4" s="340"/>
      <c r="GL4" s="340"/>
      <c r="GM4" s="340"/>
      <c r="GN4" s="340"/>
      <c r="GO4" s="340"/>
      <c r="GP4" s="340"/>
      <c r="GQ4" s="340"/>
      <c r="GR4" s="340"/>
      <c r="GS4" s="340"/>
      <c r="GT4" s="340"/>
      <c r="GU4" s="340"/>
      <c r="GV4" s="340"/>
      <c r="GW4" s="340"/>
      <c r="GX4" s="340"/>
      <c r="GY4" s="340"/>
      <c r="GZ4" s="340"/>
      <c r="HA4" s="340"/>
      <c r="HB4" s="340"/>
      <c r="HC4" s="340"/>
      <c r="HD4" s="340"/>
      <c r="HE4" s="340"/>
      <c r="HF4" s="340"/>
      <c r="HG4" s="340"/>
      <c r="HH4" s="340"/>
      <c r="HI4" s="340"/>
      <c r="HJ4" s="340"/>
      <c r="HK4" s="340"/>
      <c r="HL4" s="340"/>
      <c r="HM4" s="340"/>
      <c r="HN4" s="340"/>
      <c r="HO4" s="340"/>
      <c r="HP4" s="340"/>
      <c r="HQ4" s="340"/>
      <c r="HR4" s="340"/>
      <c r="HS4" s="340"/>
      <c r="HT4" s="340"/>
      <c r="HU4" s="340"/>
      <c r="HV4" s="340"/>
      <c r="HW4" s="340"/>
      <c r="HX4" s="340"/>
      <c r="HY4" s="340"/>
      <c r="HZ4" s="340"/>
      <c r="IA4" s="340"/>
      <c r="IB4" s="340"/>
      <c r="IC4" s="340"/>
      <c r="ID4" s="340"/>
      <c r="IE4" s="340"/>
      <c r="IF4" s="340"/>
      <c r="IG4" s="340"/>
      <c r="IH4" s="340"/>
      <c r="II4" s="340"/>
      <c r="IJ4" s="340"/>
      <c r="IK4" s="340"/>
      <c r="IL4" s="340"/>
      <c r="IM4" s="340"/>
      <c r="IN4" s="340"/>
      <c r="IO4" s="340"/>
      <c r="IP4" s="340"/>
      <c r="IQ4" s="340"/>
      <c r="IR4" s="340"/>
      <c r="IS4" s="340"/>
      <c r="IT4" s="340"/>
      <c r="IU4" s="340"/>
      <c r="IV4" s="340"/>
    </row>
    <row r="5" spans="1:256" ht="24.45" customHeight="1">
      <c r="A5" s="341" t="s">
        <v>7</v>
      </c>
      <c r="B5" s="342" t="s">
        <v>8</v>
      </c>
      <c r="C5" s="245">
        <v>312399822.23000002</v>
      </c>
      <c r="D5" s="245">
        <v>312976830.21000004</v>
      </c>
      <c r="E5" s="245">
        <v>38853928.429955155</v>
      </c>
      <c r="F5" s="343">
        <v>664230580.86995518</v>
      </c>
      <c r="J5" s="357"/>
      <c r="K5" s="357"/>
    </row>
    <row r="6" spans="1:256" ht="24.45" customHeight="1">
      <c r="A6" s="344" t="s">
        <v>9</v>
      </c>
      <c r="B6" s="345" t="s">
        <v>10</v>
      </c>
      <c r="C6" s="246">
        <v>3452577.83</v>
      </c>
      <c r="D6" s="246">
        <v>20951912.829999998</v>
      </c>
      <c r="E6" s="246">
        <v>0</v>
      </c>
      <c r="F6" s="346">
        <v>24404490.659999996</v>
      </c>
      <c r="J6" s="357"/>
      <c r="K6" s="357"/>
    </row>
    <row r="7" spans="1:256" s="349" customFormat="1" ht="24.45" customHeight="1">
      <c r="A7" s="347" t="s">
        <v>11</v>
      </c>
      <c r="B7" s="348" t="s">
        <v>12</v>
      </c>
      <c r="C7" s="246">
        <v>95998.66</v>
      </c>
      <c r="D7" s="246">
        <v>1382336.58</v>
      </c>
      <c r="E7" s="246">
        <v>0</v>
      </c>
      <c r="F7" s="346">
        <v>1478335.24</v>
      </c>
      <c r="G7" s="247"/>
      <c r="H7" s="243"/>
      <c r="J7" s="357"/>
      <c r="K7" s="357"/>
    </row>
    <row r="8" spans="1:256" ht="24.45" customHeight="1">
      <c r="A8" s="344" t="s">
        <v>13</v>
      </c>
      <c r="B8" s="345" t="s">
        <v>14</v>
      </c>
      <c r="C8" s="248">
        <v>4329224</v>
      </c>
      <c r="D8" s="248">
        <v>664018605.94999993</v>
      </c>
      <c r="E8" s="248">
        <v>0</v>
      </c>
      <c r="F8" s="350">
        <v>668347829.94999993</v>
      </c>
      <c r="J8" s="357"/>
      <c r="K8" s="357"/>
    </row>
    <row r="9" spans="1:256" ht="24.45" customHeight="1">
      <c r="A9" s="344" t="s">
        <v>15</v>
      </c>
      <c r="B9" s="345" t="s">
        <v>16</v>
      </c>
      <c r="C9" s="249">
        <v>1354252.49</v>
      </c>
      <c r="D9" s="249">
        <v>37005162.800000012</v>
      </c>
      <c r="E9" s="249">
        <v>0</v>
      </c>
      <c r="F9" s="350">
        <v>38359415.290000014</v>
      </c>
      <c r="J9" s="357"/>
      <c r="K9" s="357"/>
    </row>
    <row r="10" spans="1:256" ht="24.45" customHeight="1">
      <c r="A10" s="344" t="s">
        <v>17</v>
      </c>
      <c r="B10" s="345" t="s">
        <v>18</v>
      </c>
      <c r="C10" s="249">
        <v>656360.99</v>
      </c>
      <c r="D10" s="249">
        <v>88028688.529999971</v>
      </c>
      <c r="E10" s="249">
        <v>0</v>
      </c>
      <c r="F10" s="350">
        <v>88685049.519999966</v>
      </c>
      <c r="J10" s="357"/>
      <c r="K10" s="357"/>
    </row>
    <row r="11" spans="1:256" ht="24.45" customHeight="1">
      <c r="A11" s="344" t="s">
        <v>19</v>
      </c>
      <c r="B11" s="345" t="s">
        <v>20</v>
      </c>
      <c r="C11" s="248">
        <v>31756682.859999996</v>
      </c>
      <c r="D11" s="248">
        <v>121744969.97999997</v>
      </c>
      <c r="E11" s="248">
        <v>0</v>
      </c>
      <c r="F11" s="350">
        <v>153501652.83999997</v>
      </c>
      <c r="J11" s="357"/>
      <c r="K11" s="357"/>
    </row>
    <row r="12" spans="1:256" ht="24.45" customHeight="1">
      <c r="A12" s="344" t="s">
        <v>21</v>
      </c>
      <c r="B12" s="345" t="s">
        <v>22</v>
      </c>
      <c r="C12" s="248">
        <v>0</v>
      </c>
      <c r="D12" s="248">
        <v>212325252.09999999</v>
      </c>
      <c r="E12" s="248">
        <v>0</v>
      </c>
      <c r="F12" s="350">
        <v>212325252.09999999</v>
      </c>
      <c r="J12" s="357"/>
      <c r="K12" s="357"/>
    </row>
    <row r="13" spans="1:256" ht="24.45" customHeight="1">
      <c r="A13" s="344" t="s">
        <v>23</v>
      </c>
      <c r="B13" s="345" t="s">
        <v>24</v>
      </c>
      <c r="C13" s="249">
        <v>0</v>
      </c>
      <c r="D13" s="249">
        <v>0</v>
      </c>
      <c r="E13" s="249">
        <v>0</v>
      </c>
      <c r="F13" s="350">
        <v>0</v>
      </c>
      <c r="J13" s="357"/>
      <c r="K13" s="357"/>
    </row>
    <row r="14" spans="1:256" ht="24.45" customHeight="1">
      <c r="A14" s="344" t="s">
        <v>25</v>
      </c>
      <c r="B14" s="345" t="s">
        <v>26</v>
      </c>
      <c r="C14" s="249">
        <v>0</v>
      </c>
      <c r="D14" s="249">
        <v>0</v>
      </c>
      <c r="E14" s="249">
        <v>0</v>
      </c>
      <c r="F14" s="350">
        <v>0</v>
      </c>
      <c r="J14" s="357"/>
      <c r="K14" s="357"/>
    </row>
    <row r="15" spans="1:256" ht="24.45" customHeight="1">
      <c r="A15" s="344" t="s">
        <v>27</v>
      </c>
      <c r="B15" s="345" t="s">
        <v>28</v>
      </c>
      <c r="C15" s="249">
        <v>0</v>
      </c>
      <c r="D15" s="249">
        <v>0</v>
      </c>
      <c r="E15" s="249">
        <v>0</v>
      </c>
      <c r="F15" s="350">
        <v>0</v>
      </c>
      <c r="J15" s="357"/>
      <c r="K15" s="357"/>
    </row>
    <row r="16" spans="1:256" ht="24.45" customHeight="1">
      <c r="A16" s="351" t="s">
        <v>29</v>
      </c>
      <c r="B16" s="352" t="s">
        <v>30</v>
      </c>
      <c r="C16" s="250">
        <v>0</v>
      </c>
      <c r="D16" s="250">
        <v>4056521.46</v>
      </c>
      <c r="E16" s="250">
        <v>0</v>
      </c>
      <c r="F16" s="353">
        <v>4056521.46</v>
      </c>
      <c r="J16" s="357"/>
      <c r="K16" s="357"/>
    </row>
    <row r="17" spans="1:11" ht="24.45" customHeight="1" thickBot="1">
      <c r="A17" s="656" t="s">
        <v>31</v>
      </c>
      <c r="B17" s="656"/>
      <c r="C17" s="354">
        <f>SUM(C5:C16)</f>
        <v>354044919.06000006</v>
      </c>
      <c r="D17" s="354">
        <f>SUM(D5:D16)</f>
        <v>1462490280.4399998</v>
      </c>
      <c r="E17" s="354">
        <f>SUM(E5:E16)</f>
        <v>38853928.429955155</v>
      </c>
      <c r="F17" s="355">
        <f>SUM(F5:F16)</f>
        <v>1855389127.9299548</v>
      </c>
      <c r="G17" s="251"/>
      <c r="H17" s="251"/>
      <c r="J17" s="357"/>
      <c r="K17" s="357"/>
    </row>
    <row r="18" spans="1:11" ht="24.45" customHeight="1" thickTop="1">
      <c r="C18" s="356"/>
      <c r="D18" s="356"/>
      <c r="E18" s="356"/>
      <c r="F18" s="356"/>
      <c r="G18" s="251"/>
      <c r="H18" s="251"/>
    </row>
    <row r="19" spans="1:11" ht="24.45" customHeight="1">
      <c r="G19" s="338"/>
      <c r="H19" s="251"/>
    </row>
    <row r="20" spans="1:11" ht="24.45" customHeight="1">
      <c r="A20" s="651" t="s">
        <v>261</v>
      </c>
      <c r="B20" s="651"/>
      <c r="C20" s="651"/>
      <c r="D20" s="651"/>
      <c r="E20" s="651"/>
      <c r="F20" s="357"/>
      <c r="G20" s="338"/>
      <c r="H20" s="251"/>
    </row>
    <row r="21" spans="1:11" ht="24.45" customHeight="1">
      <c r="F21" s="357"/>
    </row>
    <row r="22" spans="1:11" s="619" customFormat="1" ht="24.45" customHeight="1">
      <c r="B22" s="619" t="s">
        <v>262</v>
      </c>
      <c r="C22" s="252"/>
      <c r="D22" s="252">
        <f>+'[1]NEW GFMIS'!E8274</f>
        <v>3828213222.9400001</v>
      </c>
      <c r="G22" s="243"/>
      <c r="H22" s="243"/>
    </row>
    <row r="23" spans="1:11" s="619" customFormat="1" ht="24.45" customHeight="1">
      <c r="B23" s="619" t="s">
        <v>237</v>
      </c>
      <c r="C23" s="252"/>
      <c r="D23" s="252"/>
      <c r="G23" s="243"/>
      <c r="H23" s="243"/>
    </row>
    <row r="24" spans="1:11" s="619" customFormat="1" ht="24.45" customHeight="1">
      <c r="B24" s="619" t="s">
        <v>32</v>
      </c>
      <c r="C24" s="252">
        <v>280447751.97000003</v>
      </c>
      <c r="D24" s="252"/>
      <c r="G24" s="243"/>
      <c r="H24" s="243"/>
    </row>
    <row r="25" spans="1:11" s="619" customFormat="1" ht="24.45" customHeight="1">
      <c r="B25" s="619" t="s">
        <v>33</v>
      </c>
      <c r="C25" s="252">
        <v>2632638</v>
      </c>
      <c r="D25" s="252"/>
      <c r="G25" s="243"/>
      <c r="H25" s="243"/>
    </row>
    <row r="26" spans="1:11" s="619" customFormat="1" ht="24.45" customHeight="1">
      <c r="B26" s="619" t="s">
        <v>34</v>
      </c>
      <c r="C26" s="253">
        <v>37336669.429955155</v>
      </c>
      <c r="D26" s="252">
        <f>SUM(C24:C26)</f>
        <v>320417059.39995515</v>
      </c>
      <c r="E26" s="620"/>
      <c r="F26" s="620"/>
      <c r="G26" s="243"/>
      <c r="H26" s="243"/>
    </row>
    <row r="27" spans="1:11" s="619" customFormat="1" ht="24.45" customHeight="1">
      <c r="B27" s="621" t="s">
        <v>35</v>
      </c>
      <c r="C27" s="252"/>
      <c r="D27" s="252"/>
      <c r="G27" s="243"/>
      <c r="H27" s="243"/>
    </row>
    <row r="28" spans="1:11" s="622" customFormat="1" ht="24.45" customHeight="1">
      <c r="B28" s="623" t="s">
        <v>36</v>
      </c>
      <c r="C28" s="254">
        <v>280993.2</v>
      </c>
      <c r="D28" s="255"/>
      <c r="G28" s="256"/>
      <c r="H28" s="256"/>
    </row>
    <row r="29" spans="1:11" s="622" customFormat="1" ht="24.45" customHeight="1">
      <c r="B29" s="623" t="s">
        <v>37</v>
      </c>
      <c r="C29" s="254">
        <v>114150</v>
      </c>
      <c r="D29" s="255"/>
      <c r="G29" s="256"/>
      <c r="H29" s="256"/>
    </row>
    <row r="30" spans="1:11" s="622" customFormat="1" ht="24.45" customHeight="1">
      <c r="B30" s="623" t="s">
        <v>38</v>
      </c>
      <c r="C30" s="254">
        <v>338807</v>
      </c>
      <c r="D30" s="255"/>
      <c r="G30" s="256"/>
      <c r="H30" s="256"/>
    </row>
    <row r="31" spans="1:11" s="622" customFormat="1" ht="24.45" customHeight="1">
      <c r="B31" s="623" t="s">
        <v>39</v>
      </c>
      <c r="C31" s="254">
        <v>10040.459999999999</v>
      </c>
      <c r="D31" s="255"/>
      <c r="G31" s="256"/>
      <c r="H31" s="256"/>
    </row>
    <row r="32" spans="1:11" s="622" customFormat="1" ht="24.45" customHeight="1">
      <c r="B32" s="623" t="s">
        <v>40</v>
      </c>
      <c r="C32" s="254">
        <v>44971.5</v>
      </c>
      <c r="D32" s="255"/>
      <c r="G32" s="256"/>
      <c r="H32" s="256"/>
    </row>
    <row r="33" spans="2:8" s="622" customFormat="1" ht="24.45" customHeight="1">
      <c r="B33" s="623" t="s">
        <v>41</v>
      </c>
      <c r="C33" s="254">
        <v>231064.43000000002</v>
      </c>
      <c r="D33" s="255"/>
      <c r="G33" s="256"/>
      <c r="H33" s="256"/>
    </row>
    <row r="34" spans="2:8" s="619" customFormat="1" ht="24.45" customHeight="1">
      <c r="B34" s="623" t="s">
        <v>42</v>
      </c>
      <c r="C34" s="254">
        <v>1101279973.3199999</v>
      </c>
      <c r="G34" s="243"/>
      <c r="H34" s="243"/>
    </row>
    <row r="35" spans="2:8" s="619" customFormat="1" ht="24.45" customHeight="1">
      <c r="B35" s="623" t="s">
        <v>43</v>
      </c>
      <c r="C35" s="254">
        <v>564844.18999999994</v>
      </c>
      <c r="E35" s="257"/>
      <c r="G35" s="243"/>
      <c r="H35" s="243"/>
    </row>
    <row r="36" spans="2:8" s="619" customFormat="1" ht="24.45" customHeight="1">
      <c r="B36" s="623" t="s">
        <v>44</v>
      </c>
      <c r="C36" s="254">
        <v>1181699308.3100007</v>
      </c>
      <c r="G36" s="243"/>
      <c r="H36" s="243"/>
    </row>
    <row r="37" spans="2:8" s="619" customFormat="1" ht="24.45" customHeight="1">
      <c r="B37" s="623" t="s">
        <v>373</v>
      </c>
      <c r="C37" s="258">
        <v>2</v>
      </c>
      <c r="G37" s="243"/>
      <c r="H37" s="243"/>
    </row>
    <row r="38" spans="2:8" s="619" customFormat="1" ht="24.45" customHeight="1">
      <c r="B38" s="619" t="s">
        <v>374</v>
      </c>
      <c r="C38" s="260">
        <v>8677000</v>
      </c>
      <c r="D38" s="624">
        <f>C28+C29+C30+C31+C32+C33+C34+C35+C36+C37+C38</f>
        <v>2293241154.4100008</v>
      </c>
      <c r="G38" s="243"/>
      <c r="H38" s="243"/>
    </row>
    <row r="39" spans="2:8" s="619" customFormat="1" ht="24.45" customHeight="1">
      <c r="D39" s="259">
        <f>D22+D26-D38</f>
        <v>1855389127.9299545</v>
      </c>
      <c r="F39" s="625"/>
      <c r="G39" s="243"/>
      <c r="H39" s="243"/>
    </row>
    <row r="40" spans="2:8" ht="24.45" customHeight="1">
      <c r="D40" s="357"/>
    </row>
    <row r="41" spans="2:8" ht="24.45" customHeight="1">
      <c r="B41" s="454"/>
    </row>
    <row r="42" spans="2:8" ht="24.45" customHeight="1">
      <c r="B42" s="454"/>
    </row>
  </sheetData>
  <mergeCells count="6">
    <mergeCell ref="A20:E20"/>
    <mergeCell ref="A1:F1"/>
    <mergeCell ref="A2:F2"/>
    <mergeCell ref="E3:F3"/>
    <mergeCell ref="A4:B4"/>
    <mergeCell ref="A17:B17"/>
  </mergeCells>
  <pageMargins left="0.37" right="0.25" top="0.74803149606299213" bottom="0.74803149606299213" header="0.31496062992125984" footer="0.31496062992125984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9C26-5FC0-4158-8E21-85588F869AF2}">
  <sheetPr>
    <tabColor rgb="FF00B050"/>
    <pageSetUpPr fitToPage="1"/>
  </sheetPr>
  <dimension ref="A2:U136"/>
  <sheetViews>
    <sheetView zoomScale="87" zoomScaleNormal="87" workbookViewId="0">
      <pane ySplit="8" topLeftCell="A118" activePane="bottomLeft" state="frozen"/>
      <selection pane="bottomLeft" activeCell="B4" sqref="B4:U126"/>
    </sheetView>
  </sheetViews>
  <sheetFormatPr defaultRowHeight="21.1"/>
  <cols>
    <col min="1" max="1" width="4.375" style="72" customWidth="1"/>
    <col min="2" max="2" width="45.625" style="1" customWidth="1"/>
    <col min="3" max="3" width="18.875" style="72" customWidth="1"/>
    <col min="4" max="4" width="20.875" style="72" customWidth="1"/>
    <col min="5" max="6" width="17.75" style="72" customWidth="1"/>
    <col min="7" max="7" width="19.625" style="72" customWidth="1"/>
    <col min="8" max="8" width="13.375" style="518" customWidth="1"/>
    <col min="9" max="9" width="17.875" style="72" customWidth="1"/>
    <col min="10" max="10" width="13.375" style="72" customWidth="1"/>
    <col min="11" max="11" width="18.875" style="72" customWidth="1"/>
    <col min="12" max="12" width="20.875" style="72" customWidth="1"/>
    <col min="13" max="14" width="17.75" style="72" customWidth="1"/>
    <col min="15" max="15" width="19.625" style="72" customWidth="1"/>
    <col min="16" max="16" width="13.375" style="518" customWidth="1"/>
    <col min="17" max="17" width="17.875" style="72" customWidth="1"/>
    <col min="18" max="18" width="13.375" style="72" customWidth="1"/>
    <col min="19" max="19" width="11.125" style="72" customWidth="1"/>
    <col min="20" max="20" width="8.875" style="72" customWidth="1"/>
    <col min="21" max="21" width="14.375" style="72" customWidth="1"/>
    <col min="22" max="248" width="9" style="72"/>
    <col min="249" max="249" width="4.375" style="72" customWidth="1"/>
    <col min="250" max="250" width="50.25" style="72" customWidth="1"/>
    <col min="251" max="258" width="0" style="72" hidden="1" customWidth="1"/>
    <col min="259" max="259" width="15.875" style="72" customWidth="1"/>
    <col min="260" max="260" width="18.75" style="72" customWidth="1"/>
    <col min="261" max="261" width="15.875" style="72" customWidth="1"/>
    <col min="262" max="262" width="16" style="72" customWidth="1"/>
    <col min="263" max="263" width="17.75" style="72" customWidth="1"/>
    <col min="264" max="264" width="12" style="72" customWidth="1"/>
    <col min="265" max="265" width="14" style="72" customWidth="1"/>
    <col min="266" max="266" width="13.375" style="72" customWidth="1"/>
    <col min="267" max="267" width="16.375" style="72" customWidth="1"/>
    <col min="268" max="271" width="17.75" style="72" customWidth="1"/>
    <col min="272" max="274" width="13.375" style="72" customWidth="1"/>
    <col min="275" max="275" width="11.125" style="72" customWidth="1"/>
    <col min="276" max="276" width="8.875" style="72" customWidth="1"/>
    <col min="277" max="277" width="14.375" style="72" customWidth="1"/>
    <col min="278" max="504" width="9" style="72"/>
    <col min="505" max="505" width="4.375" style="72" customWidth="1"/>
    <col min="506" max="506" width="50.25" style="72" customWidth="1"/>
    <col min="507" max="514" width="0" style="72" hidden="1" customWidth="1"/>
    <col min="515" max="515" width="15.875" style="72" customWidth="1"/>
    <col min="516" max="516" width="18.75" style="72" customWidth="1"/>
    <col min="517" max="517" width="15.875" style="72" customWidth="1"/>
    <col min="518" max="518" width="16" style="72" customWidth="1"/>
    <col min="519" max="519" width="17.75" style="72" customWidth="1"/>
    <col min="520" max="520" width="12" style="72" customWidth="1"/>
    <col min="521" max="521" width="14" style="72" customWidth="1"/>
    <col min="522" max="522" width="13.375" style="72" customWidth="1"/>
    <col min="523" max="523" width="16.375" style="72" customWidth="1"/>
    <col min="524" max="527" width="17.75" style="72" customWidth="1"/>
    <col min="528" max="530" width="13.375" style="72" customWidth="1"/>
    <col min="531" max="531" width="11.125" style="72" customWidth="1"/>
    <col min="532" max="532" width="8.875" style="72" customWidth="1"/>
    <col min="533" max="533" width="14.375" style="72" customWidth="1"/>
    <col min="534" max="760" width="9" style="72"/>
    <col min="761" max="761" width="4.375" style="72" customWidth="1"/>
    <col min="762" max="762" width="50.25" style="72" customWidth="1"/>
    <col min="763" max="770" width="0" style="72" hidden="1" customWidth="1"/>
    <col min="771" max="771" width="15.875" style="72" customWidth="1"/>
    <col min="772" max="772" width="18.75" style="72" customWidth="1"/>
    <col min="773" max="773" width="15.875" style="72" customWidth="1"/>
    <col min="774" max="774" width="16" style="72" customWidth="1"/>
    <col min="775" max="775" width="17.75" style="72" customWidth="1"/>
    <col min="776" max="776" width="12" style="72" customWidth="1"/>
    <col min="777" max="777" width="14" style="72" customWidth="1"/>
    <col min="778" max="778" width="13.375" style="72" customWidth="1"/>
    <col min="779" max="779" width="16.375" style="72" customWidth="1"/>
    <col min="780" max="783" width="17.75" style="72" customWidth="1"/>
    <col min="784" max="786" width="13.375" style="72" customWidth="1"/>
    <col min="787" max="787" width="11.125" style="72" customWidth="1"/>
    <col min="788" max="788" width="8.875" style="72" customWidth="1"/>
    <col min="789" max="789" width="14.375" style="72" customWidth="1"/>
    <col min="790" max="1016" width="9" style="72"/>
    <col min="1017" max="1017" width="4.375" style="72" customWidth="1"/>
    <col min="1018" max="1018" width="50.25" style="72" customWidth="1"/>
    <col min="1019" max="1026" width="0" style="72" hidden="1" customWidth="1"/>
    <col min="1027" max="1027" width="15.875" style="72" customWidth="1"/>
    <col min="1028" max="1028" width="18.75" style="72" customWidth="1"/>
    <col min="1029" max="1029" width="15.875" style="72" customWidth="1"/>
    <col min="1030" max="1030" width="16" style="72" customWidth="1"/>
    <col min="1031" max="1031" width="17.75" style="72" customWidth="1"/>
    <col min="1032" max="1032" width="12" style="72" customWidth="1"/>
    <col min="1033" max="1033" width="14" style="72" customWidth="1"/>
    <col min="1034" max="1034" width="13.375" style="72" customWidth="1"/>
    <col min="1035" max="1035" width="16.375" style="72" customWidth="1"/>
    <col min="1036" max="1039" width="17.75" style="72" customWidth="1"/>
    <col min="1040" max="1042" width="13.375" style="72" customWidth="1"/>
    <col min="1043" max="1043" width="11.125" style="72" customWidth="1"/>
    <col min="1044" max="1044" width="8.875" style="72" customWidth="1"/>
    <col min="1045" max="1045" width="14.375" style="72" customWidth="1"/>
    <col min="1046" max="1272" width="9" style="72"/>
    <col min="1273" max="1273" width="4.375" style="72" customWidth="1"/>
    <col min="1274" max="1274" width="50.25" style="72" customWidth="1"/>
    <col min="1275" max="1282" width="0" style="72" hidden="1" customWidth="1"/>
    <col min="1283" max="1283" width="15.875" style="72" customWidth="1"/>
    <col min="1284" max="1284" width="18.75" style="72" customWidth="1"/>
    <col min="1285" max="1285" width="15.875" style="72" customWidth="1"/>
    <col min="1286" max="1286" width="16" style="72" customWidth="1"/>
    <col min="1287" max="1287" width="17.75" style="72" customWidth="1"/>
    <col min="1288" max="1288" width="12" style="72" customWidth="1"/>
    <col min="1289" max="1289" width="14" style="72" customWidth="1"/>
    <col min="1290" max="1290" width="13.375" style="72" customWidth="1"/>
    <col min="1291" max="1291" width="16.375" style="72" customWidth="1"/>
    <col min="1292" max="1295" width="17.75" style="72" customWidth="1"/>
    <col min="1296" max="1298" width="13.375" style="72" customWidth="1"/>
    <col min="1299" max="1299" width="11.125" style="72" customWidth="1"/>
    <col min="1300" max="1300" width="8.875" style="72" customWidth="1"/>
    <col min="1301" max="1301" width="14.375" style="72" customWidth="1"/>
    <col min="1302" max="1528" width="9" style="72"/>
    <col min="1529" max="1529" width="4.375" style="72" customWidth="1"/>
    <col min="1530" max="1530" width="50.25" style="72" customWidth="1"/>
    <col min="1531" max="1538" width="0" style="72" hidden="1" customWidth="1"/>
    <col min="1539" max="1539" width="15.875" style="72" customWidth="1"/>
    <col min="1540" max="1540" width="18.75" style="72" customWidth="1"/>
    <col min="1541" max="1541" width="15.875" style="72" customWidth="1"/>
    <col min="1542" max="1542" width="16" style="72" customWidth="1"/>
    <col min="1543" max="1543" width="17.75" style="72" customWidth="1"/>
    <col min="1544" max="1544" width="12" style="72" customWidth="1"/>
    <col min="1545" max="1545" width="14" style="72" customWidth="1"/>
    <col min="1546" max="1546" width="13.375" style="72" customWidth="1"/>
    <col min="1547" max="1547" width="16.375" style="72" customWidth="1"/>
    <col min="1548" max="1551" width="17.75" style="72" customWidth="1"/>
    <col min="1552" max="1554" width="13.375" style="72" customWidth="1"/>
    <col min="1555" max="1555" width="11.125" style="72" customWidth="1"/>
    <col min="1556" max="1556" width="8.875" style="72" customWidth="1"/>
    <col min="1557" max="1557" width="14.375" style="72" customWidth="1"/>
    <col min="1558" max="1784" width="9" style="72"/>
    <col min="1785" max="1785" width="4.375" style="72" customWidth="1"/>
    <col min="1786" max="1786" width="50.25" style="72" customWidth="1"/>
    <col min="1787" max="1794" width="0" style="72" hidden="1" customWidth="1"/>
    <col min="1795" max="1795" width="15.875" style="72" customWidth="1"/>
    <col min="1796" max="1796" width="18.75" style="72" customWidth="1"/>
    <col min="1797" max="1797" width="15.875" style="72" customWidth="1"/>
    <col min="1798" max="1798" width="16" style="72" customWidth="1"/>
    <col min="1799" max="1799" width="17.75" style="72" customWidth="1"/>
    <col min="1800" max="1800" width="12" style="72" customWidth="1"/>
    <col min="1801" max="1801" width="14" style="72" customWidth="1"/>
    <col min="1802" max="1802" width="13.375" style="72" customWidth="1"/>
    <col min="1803" max="1803" width="16.375" style="72" customWidth="1"/>
    <col min="1804" max="1807" width="17.75" style="72" customWidth="1"/>
    <col min="1808" max="1810" width="13.375" style="72" customWidth="1"/>
    <col min="1811" max="1811" width="11.125" style="72" customWidth="1"/>
    <col min="1812" max="1812" width="8.875" style="72" customWidth="1"/>
    <col min="1813" max="1813" width="14.375" style="72" customWidth="1"/>
    <col min="1814" max="2040" width="9" style="72"/>
    <col min="2041" max="2041" width="4.375" style="72" customWidth="1"/>
    <col min="2042" max="2042" width="50.25" style="72" customWidth="1"/>
    <col min="2043" max="2050" width="0" style="72" hidden="1" customWidth="1"/>
    <col min="2051" max="2051" width="15.875" style="72" customWidth="1"/>
    <col min="2052" max="2052" width="18.75" style="72" customWidth="1"/>
    <col min="2053" max="2053" width="15.875" style="72" customWidth="1"/>
    <col min="2054" max="2054" width="16" style="72" customWidth="1"/>
    <col min="2055" max="2055" width="17.75" style="72" customWidth="1"/>
    <col min="2056" max="2056" width="12" style="72" customWidth="1"/>
    <col min="2057" max="2057" width="14" style="72" customWidth="1"/>
    <col min="2058" max="2058" width="13.375" style="72" customWidth="1"/>
    <col min="2059" max="2059" width="16.375" style="72" customWidth="1"/>
    <col min="2060" max="2063" width="17.75" style="72" customWidth="1"/>
    <col min="2064" max="2066" width="13.375" style="72" customWidth="1"/>
    <col min="2067" max="2067" width="11.125" style="72" customWidth="1"/>
    <col min="2068" max="2068" width="8.875" style="72" customWidth="1"/>
    <col min="2069" max="2069" width="14.375" style="72" customWidth="1"/>
    <col min="2070" max="2296" width="9" style="72"/>
    <col min="2297" max="2297" width="4.375" style="72" customWidth="1"/>
    <col min="2298" max="2298" width="50.25" style="72" customWidth="1"/>
    <col min="2299" max="2306" width="0" style="72" hidden="1" customWidth="1"/>
    <col min="2307" max="2307" width="15.875" style="72" customWidth="1"/>
    <col min="2308" max="2308" width="18.75" style="72" customWidth="1"/>
    <col min="2309" max="2309" width="15.875" style="72" customWidth="1"/>
    <col min="2310" max="2310" width="16" style="72" customWidth="1"/>
    <col min="2311" max="2311" width="17.75" style="72" customWidth="1"/>
    <col min="2312" max="2312" width="12" style="72" customWidth="1"/>
    <col min="2313" max="2313" width="14" style="72" customWidth="1"/>
    <col min="2314" max="2314" width="13.375" style="72" customWidth="1"/>
    <col min="2315" max="2315" width="16.375" style="72" customWidth="1"/>
    <col min="2316" max="2319" width="17.75" style="72" customWidth="1"/>
    <col min="2320" max="2322" width="13.375" style="72" customWidth="1"/>
    <col min="2323" max="2323" width="11.125" style="72" customWidth="1"/>
    <col min="2324" max="2324" width="8.875" style="72" customWidth="1"/>
    <col min="2325" max="2325" width="14.375" style="72" customWidth="1"/>
    <col min="2326" max="2552" width="9" style="72"/>
    <col min="2553" max="2553" width="4.375" style="72" customWidth="1"/>
    <col min="2554" max="2554" width="50.25" style="72" customWidth="1"/>
    <col min="2555" max="2562" width="0" style="72" hidden="1" customWidth="1"/>
    <col min="2563" max="2563" width="15.875" style="72" customWidth="1"/>
    <col min="2564" max="2564" width="18.75" style="72" customWidth="1"/>
    <col min="2565" max="2565" width="15.875" style="72" customWidth="1"/>
    <col min="2566" max="2566" width="16" style="72" customWidth="1"/>
    <col min="2567" max="2567" width="17.75" style="72" customWidth="1"/>
    <col min="2568" max="2568" width="12" style="72" customWidth="1"/>
    <col min="2569" max="2569" width="14" style="72" customWidth="1"/>
    <col min="2570" max="2570" width="13.375" style="72" customWidth="1"/>
    <col min="2571" max="2571" width="16.375" style="72" customWidth="1"/>
    <col min="2572" max="2575" width="17.75" style="72" customWidth="1"/>
    <col min="2576" max="2578" width="13.375" style="72" customWidth="1"/>
    <col min="2579" max="2579" width="11.125" style="72" customWidth="1"/>
    <col min="2580" max="2580" width="8.875" style="72" customWidth="1"/>
    <col min="2581" max="2581" width="14.375" style="72" customWidth="1"/>
    <col min="2582" max="2808" width="9" style="72"/>
    <col min="2809" max="2809" width="4.375" style="72" customWidth="1"/>
    <col min="2810" max="2810" width="50.25" style="72" customWidth="1"/>
    <col min="2811" max="2818" width="0" style="72" hidden="1" customWidth="1"/>
    <col min="2819" max="2819" width="15.875" style="72" customWidth="1"/>
    <col min="2820" max="2820" width="18.75" style="72" customWidth="1"/>
    <col min="2821" max="2821" width="15.875" style="72" customWidth="1"/>
    <col min="2822" max="2822" width="16" style="72" customWidth="1"/>
    <col min="2823" max="2823" width="17.75" style="72" customWidth="1"/>
    <col min="2824" max="2824" width="12" style="72" customWidth="1"/>
    <col min="2825" max="2825" width="14" style="72" customWidth="1"/>
    <col min="2826" max="2826" width="13.375" style="72" customWidth="1"/>
    <col min="2827" max="2827" width="16.375" style="72" customWidth="1"/>
    <col min="2828" max="2831" width="17.75" style="72" customWidth="1"/>
    <col min="2832" max="2834" width="13.375" style="72" customWidth="1"/>
    <col min="2835" max="2835" width="11.125" style="72" customWidth="1"/>
    <col min="2836" max="2836" width="8.875" style="72" customWidth="1"/>
    <col min="2837" max="2837" width="14.375" style="72" customWidth="1"/>
    <col min="2838" max="3064" width="9" style="72"/>
    <col min="3065" max="3065" width="4.375" style="72" customWidth="1"/>
    <col min="3066" max="3066" width="50.25" style="72" customWidth="1"/>
    <col min="3067" max="3074" width="0" style="72" hidden="1" customWidth="1"/>
    <col min="3075" max="3075" width="15.875" style="72" customWidth="1"/>
    <col min="3076" max="3076" width="18.75" style="72" customWidth="1"/>
    <col min="3077" max="3077" width="15.875" style="72" customWidth="1"/>
    <col min="3078" max="3078" width="16" style="72" customWidth="1"/>
    <col min="3079" max="3079" width="17.75" style="72" customWidth="1"/>
    <col min="3080" max="3080" width="12" style="72" customWidth="1"/>
    <col min="3081" max="3081" width="14" style="72" customWidth="1"/>
    <col min="3082" max="3082" width="13.375" style="72" customWidth="1"/>
    <col min="3083" max="3083" width="16.375" style="72" customWidth="1"/>
    <col min="3084" max="3087" width="17.75" style="72" customWidth="1"/>
    <col min="3088" max="3090" width="13.375" style="72" customWidth="1"/>
    <col min="3091" max="3091" width="11.125" style="72" customWidth="1"/>
    <col min="3092" max="3092" width="8.875" style="72" customWidth="1"/>
    <col min="3093" max="3093" width="14.375" style="72" customWidth="1"/>
    <col min="3094" max="3320" width="9" style="72"/>
    <col min="3321" max="3321" width="4.375" style="72" customWidth="1"/>
    <col min="3322" max="3322" width="50.25" style="72" customWidth="1"/>
    <col min="3323" max="3330" width="0" style="72" hidden="1" customWidth="1"/>
    <col min="3331" max="3331" width="15.875" style="72" customWidth="1"/>
    <col min="3332" max="3332" width="18.75" style="72" customWidth="1"/>
    <col min="3333" max="3333" width="15.875" style="72" customWidth="1"/>
    <col min="3334" max="3334" width="16" style="72" customWidth="1"/>
    <col min="3335" max="3335" width="17.75" style="72" customWidth="1"/>
    <col min="3336" max="3336" width="12" style="72" customWidth="1"/>
    <col min="3337" max="3337" width="14" style="72" customWidth="1"/>
    <col min="3338" max="3338" width="13.375" style="72" customWidth="1"/>
    <col min="3339" max="3339" width="16.375" style="72" customWidth="1"/>
    <col min="3340" max="3343" width="17.75" style="72" customWidth="1"/>
    <col min="3344" max="3346" width="13.375" style="72" customWidth="1"/>
    <col min="3347" max="3347" width="11.125" style="72" customWidth="1"/>
    <col min="3348" max="3348" width="8.875" style="72" customWidth="1"/>
    <col min="3349" max="3349" width="14.375" style="72" customWidth="1"/>
    <col min="3350" max="3576" width="9" style="72"/>
    <col min="3577" max="3577" width="4.375" style="72" customWidth="1"/>
    <col min="3578" max="3578" width="50.25" style="72" customWidth="1"/>
    <col min="3579" max="3586" width="0" style="72" hidden="1" customWidth="1"/>
    <col min="3587" max="3587" width="15.875" style="72" customWidth="1"/>
    <col min="3588" max="3588" width="18.75" style="72" customWidth="1"/>
    <col min="3589" max="3589" width="15.875" style="72" customWidth="1"/>
    <col min="3590" max="3590" width="16" style="72" customWidth="1"/>
    <col min="3591" max="3591" width="17.75" style="72" customWidth="1"/>
    <col min="3592" max="3592" width="12" style="72" customWidth="1"/>
    <col min="3593" max="3593" width="14" style="72" customWidth="1"/>
    <col min="3594" max="3594" width="13.375" style="72" customWidth="1"/>
    <col min="3595" max="3595" width="16.375" style="72" customWidth="1"/>
    <col min="3596" max="3599" width="17.75" style="72" customWidth="1"/>
    <col min="3600" max="3602" width="13.375" style="72" customWidth="1"/>
    <col min="3603" max="3603" width="11.125" style="72" customWidth="1"/>
    <col min="3604" max="3604" width="8.875" style="72" customWidth="1"/>
    <col min="3605" max="3605" width="14.375" style="72" customWidth="1"/>
    <col min="3606" max="3832" width="9" style="72"/>
    <col min="3833" max="3833" width="4.375" style="72" customWidth="1"/>
    <col min="3834" max="3834" width="50.25" style="72" customWidth="1"/>
    <col min="3835" max="3842" width="0" style="72" hidden="1" customWidth="1"/>
    <col min="3843" max="3843" width="15.875" style="72" customWidth="1"/>
    <col min="3844" max="3844" width="18.75" style="72" customWidth="1"/>
    <col min="3845" max="3845" width="15.875" style="72" customWidth="1"/>
    <col min="3846" max="3846" width="16" style="72" customWidth="1"/>
    <col min="3847" max="3847" width="17.75" style="72" customWidth="1"/>
    <col min="3848" max="3848" width="12" style="72" customWidth="1"/>
    <col min="3849" max="3849" width="14" style="72" customWidth="1"/>
    <col min="3850" max="3850" width="13.375" style="72" customWidth="1"/>
    <col min="3851" max="3851" width="16.375" style="72" customWidth="1"/>
    <col min="3852" max="3855" width="17.75" style="72" customWidth="1"/>
    <col min="3856" max="3858" width="13.375" style="72" customWidth="1"/>
    <col min="3859" max="3859" width="11.125" style="72" customWidth="1"/>
    <col min="3860" max="3860" width="8.875" style="72" customWidth="1"/>
    <col min="3861" max="3861" width="14.375" style="72" customWidth="1"/>
    <col min="3862" max="4088" width="9" style="72"/>
    <col min="4089" max="4089" width="4.375" style="72" customWidth="1"/>
    <col min="4090" max="4090" width="50.25" style="72" customWidth="1"/>
    <col min="4091" max="4098" width="0" style="72" hidden="1" customWidth="1"/>
    <col min="4099" max="4099" width="15.875" style="72" customWidth="1"/>
    <col min="4100" max="4100" width="18.75" style="72" customWidth="1"/>
    <col min="4101" max="4101" width="15.875" style="72" customWidth="1"/>
    <col min="4102" max="4102" width="16" style="72" customWidth="1"/>
    <col min="4103" max="4103" width="17.75" style="72" customWidth="1"/>
    <col min="4104" max="4104" width="12" style="72" customWidth="1"/>
    <col min="4105" max="4105" width="14" style="72" customWidth="1"/>
    <col min="4106" max="4106" width="13.375" style="72" customWidth="1"/>
    <col min="4107" max="4107" width="16.375" style="72" customWidth="1"/>
    <col min="4108" max="4111" width="17.75" style="72" customWidth="1"/>
    <col min="4112" max="4114" width="13.375" style="72" customWidth="1"/>
    <col min="4115" max="4115" width="11.125" style="72" customWidth="1"/>
    <col min="4116" max="4116" width="8.875" style="72" customWidth="1"/>
    <col min="4117" max="4117" width="14.375" style="72" customWidth="1"/>
    <col min="4118" max="4344" width="9" style="72"/>
    <col min="4345" max="4345" width="4.375" style="72" customWidth="1"/>
    <col min="4346" max="4346" width="50.25" style="72" customWidth="1"/>
    <col min="4347" max="4354" width="0" style="72" hidden="1" customWidth="1"/>
    <col min="4355" max="4355" width="15.875" style="72" customWidth="1"/>
    <col min="4356" max="4356" width="18.75" style="72" customWidth="1"/>
    <col min="4357" max="4357" width="15.875" style="72" customWidth="1"/>
    <col min="4358" max="4358" width="16" style="72" customWidth="1"/>
    <col min="4359" max="4359" width="17.75" style="72" customWidth="1"/>
    <col min="4360" max="4360" width="12" style="72" customWidth="1"/>
    <col min="4361" max="4361" width="14" style="72" customWidth="1"/>
    <col min="4362" max="4362" width="13.375" style="72" customWidth="1"/>
    <col min="4363" max="4363" width="16.375" style="72" customWidth="1"/>
    <col min="4364" max="4367" width="17.75" style="72" customWidth="1"/>
    <col min="4368" max="4370" width="13.375" style="72" customWidth="1"/>
    <col min="4371" max="4371" width="11.125" style="72" customWidth="1"/>
    <col min="4372" max="4372" width="8.875" style="72" customWidth="1"/>
    <col min="4373" max="4373" width="14.375" style="72" customWidth="1"/>
    <col min="4374" max="4600" width="9" style="72"/>
    <col min="4601" max="4601" width="4.375" style="72" customWidth="1"/>
    <col min="4602" max="4602" width="50.25" style="72" customWidth="1"/>
    <col min="4603" max="4610" width="0" style="72" hidden="1" customWidth="1"/>
    <col min="4611" max="4611" width="15.875" style="72" customWidth="1"/>
    <col min="4612" max="4612" width="18.75" style="72" customWidth="1"/>
    <col min="4613" max="4613" width="15.875" style="72" customWidth="1"/>
    <col min="4614" max="4614" width="16" style="72" customWidth="1"/>
    <col min="4615" max="4615" width="17.75" style="72" customWidth="1"/>
    <col min="4616" max="4616" width="12" style="72" customWidth="1"/>
    <col min="4617" max="4617" width="14" style="72" customWidth="1"/>
    <col min="4618" max="4618" width="13.375" style="72" customWidth="1"/>
    <col min="4619" max="4619" width="16.375" style="72" customWidth="1"/>
    <col min="4620" max="4623" width="17.75" style="72" customWidth="1"/>
    <col min="4624" max="4626" width="13.375" style="72" customWidth="1"/>
    <col min="4627" max="4627" width="11.125" style="72" customWidth="1"/>
    <col min="4628" max="4628" width="8.875" style="72" customWidth="1"/>
    <col min="4629" max="4629" width="14.375" style="72" customWidth="1"/>
    <col min="4630" max="4856" width="9" style="72"/>
    <col min="4857" max="4857" width="4.375" style="72" customWidth="1"/>
    <col min="4858" max="4858" width="50.25" style="72" customWidth="1"/>
    <col min="4859" max="4866" width="0" style="72" hidden="1" customWidth="1"/>
    <col min="4867" max="4867" width="15.875" style="72" customWidth="1"/>
    <col min="4868" max="4868" width="18.75" style="72" customWidth="1"/>
    <col min="4869" max="4869" width="15.875" style="72" customWidth="1"/>
    <col min="4870" max="4870" width="16" style="72" customWidth="1"/>
    <col min="4871" max="4871" width="17.75" style="72" customWidth="1"/>
    <col min="4872" max="4872" width="12" style="72" customWidth="1"/>
    <col min="4873" max="4873" width="14" style="72" customWidth="1"/>
    <col min="4874" max="4874" width="13.375" style="72" customWidth="1"/>
    <col min="4875" max="4875" width="16.375" style="72" customWidth="1"/>
    <col min="4876" max="4879" width="17.75" style="72" customWidth="1"/>
    <col min="4880" max="4882" width="13.375" style="72" customWidth="1"/>
    <col min="4883" max="4883" width="11.125" style="72" customWidth="1"/>
    <col min="4884" max="4884" width="8.875" style="72" customWidth="1"/>
    <col min="4885" max="4885" width="14.375" style="72" customWidth="1"/>
    <col min="4886" max="5112" width="9" style="72"/>
    <col min="5113" max="5113" width="4.375" style="72" customWidth="1"/>
    <col min="5114" max="5114" width="50.25" style="72" customWidth="1"/>
    <col min="5115" max="5122" width="0" style="72" hidden="1" customWidth="1"/>
    <col min="5123" max="5123" width="15.875" style="72" customWidth="1"/>
    <col min="5124" max="5124" width="18.75" style="72" customWidth="1"/>
    <col min="5125" max="5125" width="15.875" style="72" customWidth="1"/>
    <col min="5126" max="5126" width="16" style="72" customWidth="1"/>
    <col min="5127" max="5127" width="17.75" style="72" customWidth="1"/>
    <col min="5128" max="5128" width="12" style="72" customWidth="1"/>
    <col min="5129" max="5129" width="14" style="72" customWidth="1"/>
    <col min="5130" max="5130" width="13.375" style="72" customWidth="1"/>
    <col min="5131" max="5131" width="16.375" style="72" customWidth="1"/>
    <col min="5132" max="5135" width="17.75" style="72" customWidth="1"/>
    <col min="5136" max="5138" width="13.375" style="72" customWidth="1"/>
    <col min="5139" max="5139" width="11.125" style="72" customWidth="1"/>
    <col min="5140" max="5140" width="8.875" style="72" customWidth="1"/>
    <col min="5141" max="5141" width="14.375" style="72" customWidth="1"/>
    <col min="5142" max="5368" width="9" style="72"/>
    <col min="5369" max="5369" width="4.375" style="72" customWidth="1"/>
    <col min="5370" max="5370" width="50.25" style="72" customWidth="1"/>
    <col min="5371" max="5378" width="0" style="72" hidden="1" customWidth="1"/>
    <col min="5379" max="5379" width="15.875" style="72" customWidth="1"/>
    <col min="5380" max="5380" width="18.75" style="72" customWidth="1"/>
    <col min="5381" max="5381" width="15.875" style="72" customWidth="1"/>
    <col min="5382" max="5382" width="16" style="72" customWidth="1"/>
    <col min="5383" max="5383" width="17.75" style="72" customWidth="1"/>
    <col min="5384" max="5384" width="12" style="72" customWidth="1"/>
    <col min="5385" max="5385" width="14" style="72" customWidth="1"/>
    <col min="5386" max="5386" width="13.375" style="72" customWidth="1"/>
    <col min="5387" max="5387" width="16.375" style="72" customWidth="1"/>
    <col min="5388" max="5391" width="17.75" style="72" customWidth="1"/>
    <col min="5392" max="5394" width="13.375" style="72" customWidth="1"/>
    <col min="5395" max="5395" width="11.125" style="72" customWidth="1"/>
    <col min="5396" max="5396" width="8.875" style="72" customWidth="1"/>
    <col min="5397" max="5397" width="14.375" style="72" customWidth="1"/>
    <col min="5398" max="5624" width="9" style="72"/>
    <col min="5625" max="5625" width="4.375" style="72" customWidth="1"/>
    <col min="5626" max="5626" width="50.25" style="72" customWidth="1"/>
    <col min="5627" max="5634" width="0" style="72" hidden="1" customWidth="1"/>
    <col min="5635" max="5635" width="15.875" style="72" customWidth="1"/>
    <col min="5636" max="5636" width="18.75" style="72" customWidth="1"/>
    <col min="5637" max="5637" width="15.875" style="72" customWidth="1"/>
    <col min="5638" max="5638" width="16" style="72" customWidth="1"/>
    <col min="5639" max="5639" width="17.75" style="72" customWidth="1"/>
    <col min="5640" max="5640" width="12" style="72" customWidth="1"/>
    <col min="5641" max="5641" width="14" style="72" customWidth="1"/>
    <col min="5642" max="5642" width="13.375" style="72" customWidth="1"/>
    <col min="5643" max="5643" width="16.375" style="72" customWidth="1"/>
    <col min="5644" max="5647" width="17.75" style="72" customWidth="1"/>
    <col min="5648" max="5650" width="13.375" style="72" customWidth="1"/>
    <col min="5651" max="5651" width="11.125" style="72" customWidth="1"/>
    <col min="5652" max="5652" width="8.875" style="72" customWidth="1"/>
    <col min="5653" max="5653" width="14.375" style="72" customWidth="1"/>
    <col min="5654" max="5880" width="9" style="72"/>
    <col min="5881" max="5881" width="4.375" style="72" customWidth="1"/>
    <col min="5882" max="5882" width="50.25" style="72" customWidth="1"/>
    <col min="5883" max="5890" width="0" style="72" hidden="1" customWidth="1"/>
    <col min="5891" max="5891" width="15.875" style="72" customWidth="1"/>
    <col min="5892" max="5892" width="18.75" style="72" customWidth="1"/>
    <col min="5893" max="5893" width="15.875" style="72" customWidth="1"/>
    <col min="5894" max="5894" width="16" style="72" customWidth="1"/>
    <col min="5895" max="5895" width="17.75" style="72" customWidth="1"/>
    <col min="5896" max="5896" width="12" style="72" customWidth="1"/>
    <col min="5897" max="5897" width="14" style="72" customWidth="1"/>
    <col min="5898" max="5898" width="13.375" style="72" customWidth="1"/>
    <col min="5899" max="5899" width="16.375" style="72" customWidth="1"/>
    <col min="5900" max="5903" width="17.75" style="72" customWidth="1"/>
    <col min="5904" max="5906" width="13.375" style="72" customWidth="1"/>
    <col min="5907" max="5907" width="11.125" style="72" customWidth="1"/>
    <col min="5908" max="5908" width="8.875" style="72" customWidth="1"/>
    <col min="5909" max="5909" width="14.375" style="72" customWidth="1"/>
    <col min="5910" max="6136" width="9" style="72"/>
    <col min="6137" max="6137" width="4.375" style="72" customWidth="1"/>
    <col min="6138" max="6138" width="50.25" style="72" customWidth="1"/>
    <col min="6139" max="6146" width="0" style="72" hidden="1" customWidth="1"/>
    <col min="6147" max="6147" width="15.875" style="72" customWidth="1"/>
    <col min="6148" max="6148" width="18.75" style="72" customWidth="1"/>
    <col min="6149" max="6149" width="15.875" style="72" customWidth="1"/>
    <col min="6150" max="6150" width="16" style="72" customWidth="1"/>
    <col min="6151" max="6151" width="17.75" style="72" customWidth="1"/>
    <col min="6152" max="6152" width="12" style="72" customWidth="1"/>
    <col min="6153" max="6153" width="14" style="72" customWidth="1"/>
    <col min="6154" max="6154" width="13.375" style="72" customWidth="1"/>
    <col min="6155" max="6155" width="16.375" style="72" customWidth="1"/>
    <col min="6156" max="6159" width="17.75" style="72" customWidth="1"/>
    <col min="6160" max="6162" width="13.375" style="72" customWidth="1"/>
    <col min="6163" max="6163" width="11.125" style="72" customWidth="1"/>
    <col min="6164" max="6164" width="8.875" style="72" customWidth="1"/>
    <col min="6165" max="6165" width="14.375" style="72" customWidth="1"/>
    <col min="6166" max="6392" width="9" style="72"/>
    <col min="6393" max="6393" width="4.375" style="72" customWidth="1"/>
    <col min="6394" max="6394" width="50.25" style="72" customWidth="1"/>
    <col min="6395" max="6402" width="0" style="72" hidden="1" customWidth="1"/>
    <col min="6403" max="6403" width="15.875" style="72" customWidth="1"/>
    <col min="6404" max="6404" width="18.75" style="72" customWidth="1"/>
    <col min="6405" max="6405" width="15.875" style="72" customWidth="1"/>
    <col min="6406" max="6406" width="16" style="72" customWidth="1"/>
    <col min="6407" max="6407" width="17.75" style="72" customWidth="1"/>
    <col min="6408" max="6408" width="12" style="72" customWidth="1"/>
    <col min="6409" max="6409" width="14" style="72" customWidth="1"/>
    <col min="6410" max="6410" width="13.375" style="72" customWidth="1"/>
    <col min="6411" max="6411" width="16.375" style="72" customWidth="1"/>
    <col min="6412" max="6415" width="17.75" style="72" customWidth="1"/>
    <col min="6416" max="6418" width="13.375" style="72" customWidth="1"/>
    <col min="6419" max="6419" width="11.125" style="72" customWidth="1"/>
    <col min="6420" max="6420" width="8.875" style="72" customWidth="1"/>
    <col min="6421" max="6421" width="14.375" style="72" customWidth="1"/>
    <col min="6422" max="6648" width="9" style="72"/>
    <col min="6649" max="6649" width="4.375" style="72" customWidth="1"/>
    <col min="6650" max="6650" width="50.25" style="72" customWidth="1"/>
    <col min="6651" max="6658" width="0" style="72" hidden="1" customWidth="1"/>
    <col min="6659" max="6659" width="15.875" style="72" customWidth="1"/>
    <col min="6660" max="6660" width="18.75" style="72" customWidth="1"/>
    <col min="6661" max="6661" width="15.875" style="72" customWidth="1"/>
    <col min="6662" max="6662" width="16" style="72" customWidth="1"/>
    <col min="6663" max="6663" width="17.75" style="72" customWidth="1"/>
    <col min="6664" max="6664" width="12" style="72" customWidth="1"/>
    <col min="6665" max="6665" width="14" style="72" customWidth="1"/>
    <col min="6666" max="6666" width="13.375" style="72" customWidth="1"/>
    <col min="6667" max="6667" width="16.375" style="72" customWidth="1"/>
    <col min="6668" max="6671" width="17.75" style="72" customWidth="1"/>
    <col min="6672" max="6674" width="13.375" style="72" customWidth="1"/>
    <col min="6675" max="6675" width="11.125" style="72" customWidth="1"/>
    <col min="6676" max="6676" width="8.875" style="72" customWidth="1"/>
    <col min="6677" max="6677" width="14.375" style="72" customWidth="1"/>
    <col min="6678" max="6904" width="9" style="72"/>
    <col min="6905" max="6905" width="4.375" style="72" customWidth="1"/>
    <col min="6906" max="6906" width="50.25" style="72" customWidth="1"/>
    <col min="6907" max="6914" width="0" style="72" hidden="1" customWidth="1"/>
    <col min="6915" max="6915" width="15.875" style="72" customWidth="1"/>
    <col min="6916" max="6916" width="18.75" style="72" customWidth="1"/>
    <col min="6917" max="6917" width="15.875" style="72" customWidth="1"/>
    <col min="6918" max="6918" width="16" style="72" customWidth="1"/>
    <col min="6919" max="6919" width="17.75" style="72" customWidth="1"/>
    <col min="6920" max="6920" width="12" style="72" customWidth="1"/>
    <col min="6921" max="6921" width="14" style="72" customWidth="1"/>
    <col min="6922" max="6922" width="13.375" style="72" customWidth="1"/>
    <col min="6923" max="6923" width="16.375" style="72" customWidth="1"/>
    <col min="6924" max="6927" width="17.75" style="72" customWidth="1"/>
    <col min="6928" max="6930" width="13.375" style="72" customWidth="1"/>
    <col min="6931" max="6931" width="11.125" style="72" customWidth="1"/>
    <col min="6932" max="6932" width="8.875" style="72" customWidth="1"/>
    <col min="6933" max="6933" width="14.375" style="72" customWidth="1"/>
    <col min="6934" max="7160" width="9" style="72"/>
    <col min="7161" max="7161" width="4.375" style="72" customWidth="1"/>
    <col min="7162" max="7162" width="50.25" style="72" customWidth="1"/>
    <col min="7163" max="7170" width="0" style="72" hidden="1" customWidth="1"/>
    <col min="7171" max="7171" width="15.875" style="72" customWidth="1"/>
    <col min="7172" max="7172" width="18.75" style="72" customWidth="1"/>
    <col min="7173" max="7173" width="15.875" style="72" customWidth="1"/>
    <col min="7174" max="7174" width="16" style="72" customWidth="1"/>
    <col min="7175" max="7175" width="17.75" style="72" customWidth="1"/>
    <col min="7176" max="7176" width="12" style="72" customWidth="1"/>
    <col min="7177" max="7177" width="14" style="72" customWidth="1"/>
    <col min="7178" max="7178" width="13.375" style="72" customWidth="1"/>
    <col min="7179" max="7179" width="16.375" style="72" customWidth="1"/>
    <col min="7180" max="7183" width="17.75" style="72" customWidth="1"/>
    <col min="7184" max="7186" width="13.375" style="72" customWidth="1"/>
    <col min="7187" max="7187" width="11.125" style="72" customWidth="1"/>
    <col min="7188" max="7188" width="8.875" style="72" customWidth="1"/>
    <col min="7189" max="7189" width="14.375" style="72" customWidth="1"/>
    <col min="7190" max="7416" width="9" style="72"/>
    <col min="7417" max="7417" width="4.375" style="72" customWidth="1"/>
    <col min="7418" max="7418" width="50.25" style="72" customWidth="1"/>
    <col min="7419" max="7426" width="0" style="72" hidden="1" customWidth="1"/>
    <col min="7427" max="7427" width="15.875" style="72" customWidth="1"/>
    <col min="7428" max="7428" width="18.75" style="72" customWidth="1"/>
    <col min="7429" max="7429" width="15.875" style="72" customWidth="1"/>
    <col min="7430" max="7430" width="16" style="72" customWidth="1"/>
    <col min="7431" max="7431" width="17.75" style="72" customWidth="1"/>
    <col min="7432" max="7432" width="12" style="72" customWidth="1"/>
    <col min="7433" max="7433" width="14" style="72" customWidth="1"/>
    <col min="7434" max="7434" width="13.375" style="72" customWidth="1"/>
    <col min="7435" max="7435" width="16.375" style="72" customWidth="1"/>
    <col min="7436" max="7439" width="17.75" style="72" customWidth="1"/>
    <col min="7440" max="7442" width="13.375" style="72" customWidth="1"/>
    <col min="7443" max="7443" width="11.125" style="72" customWidth="1"/>
    <col min="7444" max="7444" width="8.875" style="72" customWidth="1"/>
    <col min="7445" max="7445" width="14.375" style="72" customWidth="1"/>
    <col min="7446" max="7672" width="9" style="72"/>
    <col min="7673" max="7673" width="4.375" style="72" customWidth="1"/>
    <col min="7674" max="7674" width="50.25" style="72" customWidth="1"/>
    <col min="7675" max="7682" width="0" style="72" hidden="1" customWidth="1"/>
    <col min="7683" max="7683" width="15.875" style="72" customWidth="1"/>
    <col min="7684" max="7684" width="18.75" style="72" customWidth="1"/>
    <col min="7685" max="7685" width="15.875" style="72" customWidth="1"/>
    <col min="7686" max="7686" width="16" style="72" customWidth="1"/>
    <col min="7687" max="7687" width="17.75" style="72" customWidth="1"/>
    <col min="7688" max="7688" width="12" style="72" customWidth="1"/>
    <col min="7689" max="7689" width="14" style="72" customWidth="1"/>
    <col min="7690" max="7690" width="13.375" style="72" customWidth="1"/>
    <col min="7691" max="7691" width="16.375" style="72" customWidth="1"/>
    <col min="7692" max="7695" width="17.75" style="72" customWidth="1"/>
    <col min="7696" max="7698" width="13.375" style="72" customWidth="1"/>
    <col min="7699" max="7699" width="11.125" style="72" customWidth="1"/>
    <col min="7700" max="7700" width="8.875" style="72" customWidth="1"/>
    <col min="7701" max="7701" width="14.375" style="72" customWidth="1"/>
    <col min="7702" max="7928" width="9" style="72"/>
    <col min="7929" max="7929" width="4.375" style="72" customWidth="1"/>
    <col min="7930" max="7930" width="50.25" style="72" customWidth="1"/>
    <col min="7931" max="7938" width="0" style="72" hidden="1" customWidth="1"/>
    <col min="7939" max="7939" width="15.875" style="72" customWidth="1"/>
    <col min="7940" max="7940" width="18.75" style="72" customWidth="1"/>
    <col min="7941" max="7941" width="15.875" style="72" customWidth="1"/>
    <col min="7942" max="7942" width="16" style="72" customWidth="1"/>
    <col min="7943" max="7943" width="17.75" style="72" customWidth="1"/>
    <col min="7944" max="7944" width="12" style="72" customWidth="1"/>
    <col min="7945" max="7945" width="14" style="72" customWidth="1"/>
    <col min="7946" max="7946" width="13.375" style="72" customWidth="1"/>
    <col min="7947" max="7947" width="16.375" style="72" customWidth="1"/>
    <col min="7948" max="7951" width="17.75" style="72" customWidth="1"/>
    <col min="7952" max="7954" width="13.375" style="72" customWidth="1"/>
    <col min="7955" max="7955" width="11.125" style="72" customWidth="1"/>
    <col min="7956" max="7956" width="8.875" style="72" customWidth="1"/>
    <col min="7957" max="7957" width="14.375" style="72" customWidth="1"/>
    <col min="7958" max="8184" width="9" style="72"/>
    <col min="8185" max="8185" width="4.375" style="72" customWidth="1"/>
    <col min="8186" max="8186" width="50.25" style="72" customWidth="1"/>
    <col min="8187" max="8194" width="0" style="72" hidden="1" customWidth="1"/>
    <col min="8195" max="8195" width="15.875" style="72" customWidth="1"/>
    <col min="8196" max="8196" width="18.75" style="72" customWidth="1"/>
    <col min="8197" max="8197" width="15.875" style="72" customWidth="1"/>
    <col min="8198" max="8198" width="16" style="72" customWidth="1"/>
    <col min="8199" max="8199" width="17.75" style="72" customWidth="1"/>
    <col min="8200" max="8200" width="12" style="72" customWidth="1"/>
    <col min="8201" max="8201" width="14" style="72" customWidth="1"/>
    <col min="8202" max="8202" width="13.375" style="72" customWidth="1"/>
    <col min="8203" max="8203" width="16.375" style="72" customWidth="1"/>
    <col min="8204" max="8207" width="17.75" style="72" customWidth="1"/>
    <col min="8208" max="8210" width="13.375" style="72" customWidth="1"/>
    <col min="8211" max="8211" width="11.125" style="72" customWidth="1"/>
    <col min="8212" max="8212" width="8.875" style="72" customWidth="1"/>
    <col min="8213" max="8213" width="14.375" style="72" customWidth="1"/>
    <col min="8214" max="8440" width="9" style="72"/>
    <col min="8441" max="8441" width="4.375" style="72" customWidth="1"/>
    <col min="8442" max="8442" width="50.25" style="72" customWidth="1"/>
    <col min="8443" max="8450" width="0" style="72" hidden="1" customWidth="1"/>
    <col min="8451" max="8451" width="15.875" style="72" customWidth="1"/>
    <col min="8452" max="8452" width="18.75" style="72" customWidth="1"/>
    <col min="8453" max="8453" width="15.875" style="72" customWidth="1"/>
    <col min="8454" max="8454" width="16" style="72" customWidth="1"/>
    <col min="8455" max="8455" width="17.75" style="72" customWidth="1"/>
    <col min="8456" max="8456" width="12" style="72" customWidth="1"/>
    <col min="8457" max="8457" width="14" style="72" customWidth="1"/>
    <col min="8458" max="8458" width="13.375" style="72" customWidth="1"/>
    <col min="8459" max="8459" width="16.375" style="72" customWidth="1"/>
    <col min="8460" max="8463" width="17.75" style="72" customWidth="1"/>
    <col min="8464" max="8466" width="13.375" style="72" customWidth="1"/>
    <col min="8467" max="8467" width="11.125" style="72" customWidth="1"/>
    <col min="8468" max="8468" width="8.875" style="72" customWidth="1"/>
    <col min="8469" max="8469" width="14.375" style="72" customWidth="1"/>
    <col min="8470" max="8696" width="9" style="72"/>
    <col min="8697" max="8697" width="4.375" style="72" customWidth="1"/>
    <col min="8698" max="8698" width="50.25" style="72" customWidth="1"/>
    <col min="8699" max="8706" width="0" style="72" hidden="1" customWidth="1"/>
    <col min="8707" max="8707" width="15.875" style="72" customWidth="1"/>
    <col min="8708" max="8708" width="18.75" style="72" customWidth="1"/>
    <col min="8709" max="8709" width="15.875" style="72" customWidth="1"/>
    <col min="8710" max="8710" width="16" style="72" customWidth="1"/>
    <col min="8711" max="8711" width="17.75" style="72" customWidth="1"/>
    <col min="8712" max="8712" width="12" style="72" customWidth="1"/>
    <col min="8713" max="8713" width="14" style="72" customWidth="1"/>
    <col min="8714" max="8714" width="13.375" style="72" customWidth="1"/>
    <col min="8715" max="8715" width="16.375" style="72" customWidth="1"/>
    <col min="8716" max="8719" width="17.75" style="72" customWidth="1"/>
    <col min="8720" max="8722" width="13.375" style="72" customWidth="1"/>
    <col min="8723" max="8723" width="11.125" style="72" customWidth="1"/>
    <col min="8724" max="8724" width="8.875" style="72" customWidth="1"/>
    <col min="8725" max="8725" width="14.375" style="72" customWidth="1"/>
    <col min="8726" max="8952" width="9" style="72"/>
    <col min="8953" max="8953" width="4.375" style="72" customWidth="1"/>
    <col min="8954" max="8954" width="50.25" style="72" customWidth="1"/>
    <col min="8955" max="8962" width="0" style="72" hidden="1" customWidth="1"/>
    <col min="8963" max="8963" width="15.875" style="72" customWidth="1"/>
    <col min="8964" max="8964" width="18.75" style="72" customWidth="1"/>
    <col min="8965" max="8965" width="15.875" style="72" customWidth="1"/>
    <col min="8966" max="8966" width="16" style="72" customWidth="1"/>
    <col min="8967" max="8967" width="17.75" style="72" customWidth="1"/>
    <col min="8968" max="8968" width="12" style="72" customWidth="1"/>
    <col min="8969" max="8969" width="14" style="72" customWidth="1"/>
    <col min="8970" max="8970" width="13.375" style="72" customWidth="1"/>
    <col min="8971" max="8971" width="16.375" style="72" customWidth="1"/>
    <col min="8972" max="8975" width="17.75" style="72" customWidth="1"/>
    <col min="8976" max="8978" width="13.375" style="72" customWidth="1"/>
    <col min="8979" max="8979" width="11.125" style="72" customWidth="1"/>
    <col min="8980" max="8980" width="8.875" style="72" customWidth="1"/>
    <col min="8981" max="8981" width="14.375" style="72" customWidth="1"/>
    <col min="8982" max="9208" width="9" style="72"/>
    <col min="9209" max="9209" width="4.375" style="72" customWidth="1"/>
    <col min="9210" max="9210" width="50.25" style="72" customWidth="1"/>
    <col min="9211" max="9218" width="0" style="72" hidden="1" customWidth="1"/>
    <col min="9219" max="9219" width="15.875" style="72" customWidth="1"/>
    <col min="9220" max="9220" width="18.75" style="72" customWidth="1"/>
    <col min="9221" max="9221" width="15.875" style="72" customWidth="1"/>
    <col min="9222" max="9222" width="16" style="72" customWidth="1"/>
    <col min="9223" max="9223" width="17.75" style="72" customWidth="1"/>
    <col min="9224" max="9224" width="12" style="72" customWidth="1"/>
    <col min="9225" max="9225" width="14" style="72" customWidth="1"/>
    <col min="9226" max="9226" width="13.375" style="72" customWidth="1"/>
    <col min="9227" max="9227" width="16.375" style="72" customWidth="1"/>
    <col min="9228" max="9231" width="17.75" style="72" customWidth="1"/>
    <col min="9232" max="9234" width="13.375" style="72" customWidth="1"/>
    <col min="9235" max="9235" width="11.125" style="72" customWidth="1"/>
    <col min="9236" max="9236" width="8.875" style="72" customWidth="1"/>
    <col min="9237" max="9237" width="14.375" style="72" customWidth="1"/>
    <col min="9238" max="9464" width="9" style="72"/>
    <col min="9465" max="9465" width="4.375" style="72" customWidth="1"/>
    <col min="9466" max="9466" width="50.25" style="72" customWidth="1"/>
    <col min="9467" max="9474" width="0" style="72" hidden="1" customWidth="1"/>
    <col min="9475" max="9475" width="15.875" style="72" customWidth="1"/>
    <col min="9476" max="9476" width="18.75" style="72" customWidth="1"/>
    <col min="9477" max="9477" width="15.875" style="72" customWidth="1"/>
    <col min="9478" max="9478" width="16" style="72" customWidth="1"/>
    <col min="9479" max="9479" width="17.75" style="72" customWidth="1"/>
    <col min="9480" max="9480" width="12" style="72" customWidth="1"/>
    <col min="9481" max="9481" width="14" style="72" customWidth="1"/>
    <col min="9482" max="9482" width="13.375" style="72" customWidth="1"/>
    <col min="9483" max="9483" width="16.375" style="72" customWidth="1"/>
    <col min="9484" max="9487" width="17.75" style="72" customWidth="1"/>
    <col min="9488" max="9490" width="13.375" style="72" customWidth="1"/>
    <col min="9491" max="9491" width="11.125" style="72" customWidth="1"/>
    <col min="9492" max="9492" width="8.875" style="72" customWidth="1"/>
    <col min="9493" max="9493" width="14.375" style="72" customWidth="1"/>
    <col min="9494" max="9720" width="9" style="72"/>
    <col min="9721" max="9721" width="4.375" style="72" customWidth="1"/>
    <col min="9722" max="9722" width="50.25" style="72" customWidth="1"/>
    <col min="9723" max="9730" width="0" style="72" hidden="1" customWidth="1"/>
    <col min="9731" max="9731" width="15.875" style="72" customWidth="1"/>
    <col min="9732" max="9732" width="18.75" style="72" customWidth="1"/>
    <col min="9733" max="9733" width="15.875" style="72" customWidth="1"/>
    <col min="9734" max="9734" width="16" style="72" customWidth="1"/>
    <col min="9735" max="9735" width="17.75" style="72" customWidth="1"/>
    <col min="9736" max="9736" width="12" style="72" customWidth="1"/>
    <col min="9737" max="9737" width="14" style="72" customWidth="1"/>
    <col min="9738" max="9738" width="13.375" style="72" customWidth="1"/>
    <col min="9739" max="9739" width="16.375" style="72" customWidth="1"/>
    <col min="9740" max="9743" width="17.75" style="72" customWidth="1"/>
    <col min="9744" max="9746" width="13.375" style="72" customWidth="1"/>
    <col min="9747" max="9747" width="11.125" style="72" customWidth="1"/>
    <col min="9748" max="9748" width="8.875" style="72" customWidth="1"/>
    <col min="9749" max="9749" width="14.375" style="72" customWidth="1"/>
    <col min="9750" max="9976" width="9" style="72"/>
    <col min="9977" max="9977" width="4.375" style="72" customWidth="1"/>
    <col min="9978" max="9978" width="50.25" style="72" customWidth="1"/>
    <col min="9979" max="9986" width="0" style="72" hidden="1" customWidth="1"/>
    <col min="9987" max="9987" width="15.875" style="72" customWidth="1"/>
    <col min="9988" max="9988" width="18.75" style="72" customWidth="1"/>
    <col min="9989" max="9989" width="15.875" style="72" customWidth="1"/>
    <col min="9990" max="9990" width="16" style="72" customWidth="1"/>
    <col min="9991" max="9991" width="17.75" style="72" customWidth="1"/>
    <col min="9992" max="9992" width="12" style="72" customWidth="1"/>
    <col min="9993" max="9993" width="14" style="72" customWidth="1"/>
    <col min="9994" max="9994" width="13.375" style="72" customWidth="1"/>
    <col min="9995" max="9995" width="16.375" style="72" customWidth="1"/>
    <col min="9996" max="9999" width="17.75" style="72" customWidth="1"/>
    <col min="10000" max="10002" width="13.375" style="72" customWidth="1"/>
    <col min="10003" max="10003" width="11.125" style="72" customWidth="1"/>
    <col min="10004" max="10004" width="8.875" style="72" customWidth="1"/>
    <col min="10005" max="10005" width="14.375" style="72" customWidth="1"/>
    <col min="10006" max="10232" width="9" style="72"/>
    <col min="10233" max="10233" width="4.375" style="72" customWidth="1"/>
    <col min="10234" max="10234" width="50.25" style="72" customWidth="1"/>
    <col min="10235" max="10242" width="0" style="72" hidden="1" customWidth="1"/>
    <col min="10243" max="10243" width="15.875" style="72" customWidth="1"/>
    <col min="10244" max="10244" width="18.75" style="72" customWidth="1"/>
    <col min="10245" max="10245" width="15.875" style="72" customWidth="1"/>
    <col min="10246" max="10246" width="16" style="72" customWidth="1"/>
    <col min="10247" max="10247" width="17.75" style="72" customWidth="1"/>
    <col min="10248" max="10248" width="12" style="72" customWidth="1"/>
    <col min="10249" max="10249" width="14" style="72" customWidth="1"/>
    <col min="10250" max="10250" width="13.375" style="72" customWidth="1"/>
    <col min="10251" max="10251" width="16.375" style="72" customWidth="1"/>
    <col min="10252" max="10255" width="17.75" style="72" customWidth="1"/>
    <col min="10256" max="10258" width="13.375" style="72" customWidth="1"/>
    <col min="10259" max="10259" width="11.125" style="72" customWidth="1"/>
    <col min="10260" max="10260" width="8.875" style="72" customWidth="1"/>
    <col min="10261" max="10261" width="14.375" style="72" customWidth="1"/>
    <col min="10262" max="10488" width="9" style="72"/>
    <col min="10489" max="10489" width="4.375" style="72" customWidth="1"/>
    <col min="10490" max="10490" width="50.25" style="72" customWidth="1"/>
    <col min="10491" max="10498" width="0" style="72" hidden="1" customWidth="1"/>
    <col min="10499" max="10499" width="15.875" style="72" customWidth="1"/>
    <col min="10500" max="10500" width="18.75" style="72" customWidth="1"/>
    <col min="10501" max="10501" width="15.875" style="72" customWidth="1"/>
    <col min="10502" max="10502" width="16" style="72" customWidth="1"/>
    <col min="10503" max="10503" width="17.75" style="72" customWidth="1"/>
    <col min="10504" max="10504" width="12" style="72" customWidth="1"/>
    <col min="10505" max="10505" width="14" style="72" customWidth="1"/>
    <col min="10506" max="10506" width="13.375" style="72" customWidth="1"/>
    <col min="10507" max="10507" width="16.375" style="72" customWidth="1"/>
    <col min="10508" max="10511" width="17.75" style="72" customWidth="1"/>
    <col min="10512" max="10514" width="13.375" style="72" customWidth="1"/>
    <col min="10515" max="10515" width="11.125" style="72" customWidth="1"/>
    <col min="10516" max="10516" width="8.875" style="72" customWidth="1"/>
    <col min="10517" max="10517" width="14.375" style="72" customWidth="1"/>
    <col min="10518" max="10744" width="9" style="72"/>
    <col min="10745" max="10745" width="4.375" style="72" customWidth="1"/>
    <col min="10746" max="10746" width="50.25" style="72" customWidth="1"/>
    <col min="10747" max="10754" width="0" style="72" hidden="1" customWidth="1"/>
    <col min="10755" max="10755" width="15.875" style="72" customWidth="1"/>
    <col min="10756" max="10756" width="18.75" style="72" customWidth="1"/>
    <col min="10757" max="10757" width="15.875" style="72" customWidth="1"/>
    <col min="10758" max="10758" width="16" style="72" customWidth="1"/>
    <col min="10759" max="10759" width="17.75" style="72" customWidth="1"/>
    <col min="10760" max="10760" width="12" style="72" customWidth="1"/>
    <col min="10761" max="10761" width="14" style="72" customWidth="1"/>
    <col min="10762" max="10762" width="13.375" style="72" customWidth="1"/>
    <col min="10763" max="10763" width="16.375" style="72" customWidth="1"/>
    <col min="10764" max="10767" width="17.75" style="72" customWidth="1"/>
    <col min="10768" max="10770" width="13.375" style="72" customWidth="1"/>
    <col min="10771" max="10771" width="11.125" style="72" customWidth="1"/>
    <col min="10772" max="10772" width="8.875" style="72" customWidth="1"/>
    <col min="10773" max="10773" width="14.375" style="72" customWidth="1"/>
    <col min="10774" max="11000" width="9" style="72"/>
    <col min="11001" max="11001" width="4.375" style="72" customWidth="1"/>
    <col min="11002" max="11002" width="50.25" style="72" customWidth="1"/>
    <col min="11003" max="11010" width="0" style="72" hidden="1" customWidth="1"/>
    <col min="11011" max="11011" width="15.875" style="72" customWidth="1"/>
    <col min="11012" max="11012" width="18.75" style="72" customWidth="1"/>
    <col min="11013" max="11013" width="15.875" style="72" customWidth="1"/>
    <col min="11014" max="11014" width="16" style="72" customWidth="1"/>
    <col min="11015" max="11015" width="17.75" style="72" customWidth="1"/>
    <col min="11016" max="11016" width="12" style="72" customWidth="1"/>
    <col min="11017" max="11017" width="14" style="72" customWidth="1"/>
    <col min="11018" max="11018" width="13.375" style="72" customWidth="1"/>
    <col min="11019" max="11019" width="16.375" style="72" customWidth="1"/>
    <col min="11020" max="11023" width="17.75" style="72" customWidth="1"/>
    <col min="11024" max="11026" width="13.375" style="72" customWidth="1"/>
    <col min="11027" max="11027" width="11.125" style="72" customWidth="1"/>
    <col min="11028" max="11028" width="8.875" style="72" customWidth="1"/>
    <col min="11029" max="11029" width="14.375" style="72" customWidth="1"/>
    <col min="11030" max="11256" width="9" style="72"/>
    <col min="11257" max="11257" width="4.375" style="72" customWidth="1"/>
    <col min="11258" max="11258" width="50.25" style="72" customWidth="1"/>
    <col min="11259" max="11266" width="0" style="72" hidden="1" customWidth="1"/>
    <col min="11267" max="11267" width="15.875" style="72" customWidth="1"/>
    <col min="11268" max="11268" width="18.75" style="72" customWidth="1"/>
    <col min="11269" max="11269" width="15.875" style="72" customWidth="1"/>
    <col min="11270" max="11270" width="16" style="72" customWidth="1"/>
    <col min="11271" max="11271" width="17.75" style="72" customWidth="1"/>
    <col min="11272" max="11272" width="12" style="72" customWidth="1"/>
    <col min="11273" max="11273" width="14" style="72" customWidth="1"/>
    <col min="11274" max="11274" width="13.375" style="72" customWidth="1"/>
    <col min="11275" max="11275" width="16.375" style="72" customWidth="1"/>
    <col min="11276" max="11279" width="17.75" style="72" customWidth="1"/>
    <col min="11280" max="11282" width="13.375" style="72" customWidth="1"/>
    <col min="11283" max="11283" width="11.125" style="72" customWidth="1"/>
    <col min="11284" max="11284" width="8.875" style="72" customWidth="1"/>
    <col min="11285" max="11285" width="14.375" style="72" customWidth="1"/>
    <col min="11286" max="11512" width="9" style="72"/>
    <col min="11513" max="11513" width="4.375" style="72" customWidth="1"/>
    <col min="11514" max="11514" width="50.25" style="72" customWidth="1"/>
    <col min="11515" max="11522" width="0" style="72" hidden="1" customWidth="1"/>
    <col min="11523" max="11523" width="15.875" style="72" customWidth="1"/>
    <col min="11524" max="11524" width="18.75" style="72" customWidth="1"/>
    <col min="11525" max="11525" width="15.875" style="72" customWidth="1"/>
    <col min="11526" max="11526" width="16" style="72" customWidth="1"/>
    <col min="11527" max="11527" width="17.75" style="72" customWidth="1"/>
    <col min="11528" max="11528" width="12" style="72" customWidth="1"/>
    <col min="11529" max="11529" width="14" style="72" customWidth="1"/>
    <col min="11530" max="11530" width="13.375" style="72" customWidth="1"/>
    <col min="11531" max="11531" width="16.375" style="72" customWidth="1"/>
    <col min="11532" max="11535" width="17.75" style="72" customWidth="1"/>
    <col min="11536" max="11538" width="13.375" style="72" customWidth="1"/>
    <col min="11539" max="11539" width="11.125" style="72" customWidth="1"/>
    <col min="11540" max="11540" width="8.875" style="72" customWidth="1"/>
    <col min="11541" max="11541" width="14.375" style="72" customWidth="1"/>
    <col min="11542" max="11768" width="9" style="72"/>
    <col min="11769" max="11769" width="4.375" style="72" customWidth="1"/>
    <col min="11770" max="11770" width="50.25" style="72" customWidth="1"/>
    <col min="11771" max="11778" width="0" style="72" hidden="1" customWidth="1"/>
    <col min="11779" max="11779" width="15.875" style="72" customWidth="1"/>
    <col min="11780" max="11780" width="18.75" style="72" customWidth="1"/>
    <col min="11781" max="11781" width="15.875" style="72" customWidth="1"/>
    <col min="11782" max="11782" width="16" style="72" customWidth="1"/>
    <col min="11783" max="11783" width="17.75" style="72" customWidth="1"/>
    <col min="11784" max="11784" width="12" style="72" customWidth="1"/>
    <col min="11785" max="11785" width="14" style="72" customWidth="1"/>
    <col min="11786" max="11786" width="13.375" style="72" customWidth="1"/>
    <col min="11787" max="11787" width="16.375" style="72" customWidth="1"/>
    <col min="11788" max="11791" width="17.75" style="72" customWidth="1"/>
    <col min="11792" max="11794" width="13.375" style="72" customWidth="1"/>
    <col min="11795" max="11795" width="11.125" style="72" customWidth="1"/>
    <col min="11796" max="11796" width="8.875" style="72" customWidth="1"/>
    <col min="11797" max="11797" width="14.375" style="72" customWidth="1"/>
    <col min="11798" max="12024" width="9" style="72"/>
    <col min="12025" max="12025" width="4.375" style="72" customWidth="1"/>
    <col min="12026" max="12026" width="50.25" style="72" customWidth="1"/>
    <col min="12027" max="12034" width="0" style="72" hidden="1" customWidth="1"/>
    <col min="12035" max="12035" width="15.875" style="72" customWidth="1"/>
    <col min="12036" max="12036" width="18.75" style="72" customWidth="1"/>
    <col min="12037" max="12037" width="15.875" style="72" customWidth="1"/>
    <col min="12038" max="12038" width="16" style="72" customWidth="1"/>
    <col min="12039" max="12039" width="17.75" style="72" customWidth="1"/>
    <col min="12040" max="12040" width="12" style="72" customWidth="1"/>
    <col min="12041" max="12041" width="14" style="72" customWidth="1"/>
    <col min="12042" max="12042" width="13.375" style="72" customWidth="1"/>
    <col min="12043" max="12043" width="16.375" style="72" customWidth="1"/>
    <col min="12044" max="12047" width="17.75" style="72" customWidth="1"/>
    <col min="12048" max="12050" width="13.375" style="72" customWidth="1"/>
    <col min="12051" max="12051" width="11.125" style="72" customWidth="1"/>
    <col min="12052" max="12052" width="8.875" style="72" customWidth="1"/>
    <col min="12053" max="12053" width="14.375" style="72" customWidth="1"/>
    <col min="12054" max="12280" width="9" style="72"/>
    <col min="12281" max="12281" width="4.375" style="72" customWidth="1"/>
    <col min="12282" max="12282" width="50.25" style="72" customWidth="1"/>
    <col min="12283" max="12290" width="0" style="72" hidden="1" customWidth="1"/>
    <col min="12291" max="12291" width="15.875" style="72" customWidth="1"/>
    <col min="12292" max="12292" width="18.75" style="72" customWidth="1"/>
    <col min="12293" max="12293" width="15.875" style="72" customWidth="1"/>
    <col min="12294" max="12294" width="16" style="72" customWidth="1"/>
    <col min="12295" max="12295" width="17.75" style="72" customWidth="1"/>
    <col min="12296" max="12296" width="12" style="72" customWidth="1"/>
    <col min="12297" max="12297" width="14" style="72" customWidth="1"/>
    <col min="12298" max="12298" width="13.375" style="72" customWidth="1"/>
    <col min="12299" max="12299" width="16.375" style="72" customWidth="1"/>
    <col min="12300" max="12303" width="17.75" style="72" customWidth="1"/>
    <col min="12304" max="12306" width="13.375" style="72" customWidth="1"/>
    <col min="12307" max="12307" width="11.125" style="72" customWidth="1"/>
    <col min="12308" max="12308" width="8.875" style="72" customWidth="1"/>
    <col min="12309" max="12309" width="14.375" style="72" customWidth="1"/>
    <col min="12310" max="12536" width="9" style="72"/>
    <col min="12537" max="12537" width="4.375" style="72" customWidth="1"/>
    <col min="12538" max="12538" width="50.25" style="72" customWidth="1"/>
    <col min="12539" max="12546" width="0" style="72" hidden="1" customWidth="1"/>
    <col min="12547" max="12547" width="15.875" style="72" customWidth="1"/>
    <col min="12548" max="12548" width="18.75" style="72" customWidth="1"/>
    <col min="12549" max="12549" width="15.875" style="72" customWidth="1"/>
    <col min="12550" max="12550" width="16" style="72" customWidth="1"/>
    <col min="12551" max="12551" width="17.75" style="72" customWidth="1"/>
    <col min="12552" max="12552" width="12" style="72" customWidth="1"/>
    <col min="12553" max="12553" width="14" style="72" customWidth="1"/>
    <col min="12554" max="12554" width="13.375" style="72" customWidth="1"/>
    <col min="12555" max="12555" width="16.375" style="72" customWidth="1"/>
    <col min="12556" max="12559" width="17.75" style="72" customWidth="1"/>
    <col min="12560" max="12562" width="13.375" style="72" customWidth="1"/>
    <col min="12563" max="12563" width="11.125" style="72" customWidth="1"/>
    <col min="12564" max="12564" width="8.875" style="72" customWidth="1"/>
    <col min="12565" max="12565" width="14.375" style="72" customWidth="1"/>
    <col min="12566" max="12792" width="9" style="72"/>
    <col min="12793" max="12793" width="4.375" style="72" customWidth="1"/>
    <col min="12794" max="12794" width="50.25" style="72" customWidth="1"/>
    <col min="12795" max="12802" width="0" style="72" hidden="1" customWidth="1"/>
    <col min="12803" max="12803" width="15.875" style="72" customWidth="1"/>
    <col min="12804" max="12804" width="18.75" style="72" customWidth="1"/>
    <col min="12805" max="12805" width="15.875" style="72" customWidth="1"/>
    <col min="12806" max="12806" width="16" style="72" customWidth="1"/>
    <col min="12807" max="12807" width="17.75" style="72" customWidth="1"/>
    <col min="12808" max="12808" width="12" style="72" customWidth="1"/>
    <col min="12809" max="12809" width="14" style="72" customWidth="1"/>
    <col min="12810" max="12810" width="13.375" style="72" customWidth="1"/>
    <col min="12811" max="12811" width="16.375" style="72" customWidth="1"/>
    <col min="12812" max="12815" width="17.75" style="72" customWidth="1"/>
    <col min="12816" max="12818" width="13.375" style="72" customWidth="1"/>
    <col min="12819" max="12819" width="11.125" style="72" customWidth="1"/>
    <col min="12820" max="12820" width="8.875" style="72" customWidth="1"/>
    <col min="12821" max="12821" width="14.375" style="72" customWidth="1"/>
    <col min="12822" max="13048" width="9" style="72"/>
    <col min="13049" max="13049" width="4.375" style="72" customWidth="1"/>
    <col min="13050" max="13050" width="50.25" style="72" customWidth="1"/>
    <col min="13051" max="13058" width="0" style="72" hidden="1" customWidth="1"/>
    <col min="13059" max="13059" width="15.875" style="72" customWidth="1"/>
    <col min="13060" max="13060" width="18.75" style="72" customWidth="1"/>
    <col min="13061" max="13061" width="15.875" style="72" customWidth="1"/>
    <col min="13062" max="13062" width="16" style="72" customWidth="1"/>
    <col min="13063" max="13063" width="17.75" style="72" customWidth="1"/>
    <col min="13064" max="13064" width="12" style="72" customWidth="1"/>
    <col min="13065" max="13065" width="14" style="72" customWidth="1"/>
    <col min="13066" max="13066" width="13.375" style="72" customWidth="1"/>
    <col min="13067" max="13067" width="16.375" style="72" customWidth="1"/>
    <col min="13068" max="13071" width="17.75" style="72" customWidth="1"/>
    <col min="13072" max="13074" width="13.375" style="72" customWidth="1"/>
    <col min="13075" max="13075" width="11.125" style="72" customWidth="1"/>
    <col min="13076" max="13076" width="8.875" style="72" customWidth="1"/>
    <col min="13077" max="13077" width="14.375" style="72" customWidth="1"/>
    <col min="13078" max="13304" width="9" style="72"/>
    <col min="13305" max="13305" width="4.375" style="72" customWidth="1"/>
    <col min="13306" max="13306" width="50.25" style="72" customWidth="1"/>
    <col min="13307" max="13314" width="0" style="72" hidden="1" customWidth="1"/>
    <col min="13315" max="13315" width="15.875" style="72" customWidth="1"/>
    <col min="13316" max="13316" width="18.75" style="72" customWidth="1"/>
    <col min="13317" max="13317" width="15.875" style="72" customWidth="1"/>
    <col min="13318" max="13318" width="16" style="72" customWidth="1"/>
    <col min="13319" max="13319" width="17.75" style="72" customWidth="1"/>
    <col min="13320" max="13320" width="12" style="72" customWidth="1"/>
    <col min="13321" max="13321" width="14" style="72" customWidth="1"/>
    <col min="13322" max="13322" width="13.375" style="72" customWidth="1"/>
    <col min="13323" max="13323" width="16.375" style="72" customWidth="1"/>
    <col min="13324" max="13327" width="17.75" style="72" customWidth="1"/>
    <col min="13328" max="13330" width="13.375" style="72" customWidth="1"/>
    <col min="13331" max="13331" width="11.125" style="72" customWidth="1"/>
    <col min="13332" max="13332" width="8.875" style="72" customWidth="1"/>
    <col min="13333" max="13333" width="14.375" style="72" customWidth="1"/>
    <col min="13334" max="13560" width="9" style="72"/>
    <col min="13561" max="13561" width="4.375" style="72" customWidth="1"/>
    <col min="13562" max="13562" width="50.25" style="72" customWidth="1"/>
    <col min="13563" max="13570" width="0" style="72" hidden="1" customWidth="1"/>
    <col min="13571" max="13571" width="15.875" style="72" customWidth="1"/>
    <col min="13572" max="13572" width="18.75" style="72" customWidth="1"/>
    <col min="13573" max="13573" width="15.875" style="72" customWidth="1"/>
    <col min="13574" max="13574" width="16" style="72" customWidth="1"/>
    <col min="13575" max="13575" width="17.75" style="72" customWidth="1"/>
    <col min="13576" max="13576" width="12" style="72" customWidth="1"/>
    <col min="13577" max="13577" width="14" style="72" customWidth="1"/>
    <col min="13578" max="13578" width="13.375" style="72" customWidth="1"/>
    <col min="13579" max="13579" width="16.375" style="72" customWidth="1"/>
    <col min="13580" max="13583" width="17.75" style="72" customWidth="1"/>
    <col min="13584" max="13586" width="13.375" style="72" customWidth="1"/>
    <col min="13587" max="13587" width="11.125" style="72" customWidth="1"/>
    <col min="13588" max="13588" width="8.875" style="72" customWidth="1"/>
    <col min="13589" max="13589" width="14.375" style="72" customWidth="1"/>
    <col min="13590" max="13816" width="9" style="72"/>
    <col min="13817" max="13817" width="4.375" style="72" customWidth="1"/>
    <col min="13818" max="13818" width="50.25" style="72" customWidth="1"/>
    <col min="13819" max="13826" width="0" style="72" hidden="1" customWidth="1"/>
    <col min="13827" max="13827" width="15.875" style="72" customWidth="1"/>
    <col min="13828" max="13828" width="18.75" style="72" customWidth="1"/>
    <col min="13829" max="13829" width="15.875" style="72" customWidth="1"/>
    <col min="13830" max="13830" width="16" style="72" customWidth="1"/>
    <col min="13831" max="13831" width="17.75" style="72" customWidth="1"/>
    <col min="13832" max="13832" width="12" style="72" customWidth="1"/>
    <col min="13833" max="13833" width="14" style="72" customWidth="1"/>
    <col min="13834" max="13834" width="13.375" style="72" customWidth="1"/>
    <col min="13835" max="13835" width="16.375" style="72" customWidth="1"/>
    <col min="13836" max="13839" width="17.75" style="72" customWidth="1"/>
    <col min="13840" max="13842" width="13.375" style="72" customWidth="1"/>
    <col min="13843" max="13843" width="11.125" style="72" customWidth="1"/>
    <col min="13844" max="13844" width="8.875" style="72" customWidth="1"/>
    <col min="13845" max="13845" width="14.375" style="72" customWidth="1"/>
    <col min="13846" max="14072" width="9" style="72"/>
    <col min="14073" max="14073" width="4.375" style="72" customWidth="1"/>
    <col min="14074" max="14074" width="50.25" style="72" customWidth="1"/>
    <col min="14075" max="14082" width="0" style="72" hidden="1" customWidth="1"/>
    <col min="14083" max="14083" width="15.875" style="72" customWidth="1"/>
    <col min="14084" max="14084" width="18.75" style="72" customWidth="1"/>
    <col min="14085" max="14085" width="15.875" style="72" customWidth="1"/>
    <col min="14086" max="14086" width="16" style="72" customWidth="1"/>
    <col min="14087" max="14087" width="17.75" style="72" customWidth="1"/>
    <col min="14088" max="14088" width="12" style="72" customWidth="1"/>
    <col min="14089" max="14089" width="14" style="72" customWidth="1"/>
    <col min="14090" max="14090" width="13.375" style="72" customWidth="1"/>
    <col min="14091" max="14091" width="16.375" style="72" customWidth="1"/>
    <col min="14092" max="14095" width="17.75" style="72" customWidth="1"/>
    <col min="14096" max="14098" width="13.375" style="72" customWidth="1"/>
    <col min="14099" max="14099" width="11.125" style="72" customWidth="1"/>
    <col min="14100" max="14100" width="8.875" style="72" customWidth="1"/>
    <col min="14101" max="14101" width="14.375" style="72" customWidth="1"/>
    <col min="14102" max="14328" width="9" style="72"/>
    <col min="14329" max="14329" width="4.375" style="72" customWidth="1"/>
    <col min="14330" max="14330" width="50.25" style="72" customWidth="1"/>
    <col min="14331" max="14338" width="0" style="72" hidden="1" customWidth="1"/>
    <col min="14339" max="14339" width="15.875" style="72" customWidth="1"/>
    <col min="14340" max="14340" width="18.75" style="72" customWidth="1"/>
    <col min="14341" max="14341" width="15.875" style="72" customWidth="1"/>
    <col min="14342" max="14342" width="16" style="72" customWidth="1"/>
    <col min="14343" max="14343" width="17.75" style="72" customWidth="1"/>
    <col min="14344" max="14344" width="12" style="72" customWidth="1"/>
    <col min="14345" max="14345" width="14" style="72" customWidth="1"/>
    <col min="14346" max="14346" width="13.375" style="72" customWidth="1"/>
    <col min="14347" max="14347" width="16.375" style="72" customWidth="1"/>
    <col min="14348" max="14351" width="17.75" style="72" customWidth="1"/>
    <col min="14352" max="14354" width="13.375" style="72" customWidth="1"/>
    <col min="14355" max="14355" width="11.125" style="72" customWidth="1"/>
    <col min="14356" max="14356" width="8.875" style="72" customWidth="1"/>
    <col min="14357" max="14357" width="14.375" style="72" customWidth="1"/>
    <col min="14358" max="14584" width="9" style="72"/>
    <col min="14585" max="14585" width="4.375" style="72" customWidth="1"/>
    <col min="14586" max="14586" width="50.25" style="72" customWidth="1"/>
    <col min="14587" max="14594" width="0" style="72" hidden="1" customWidth="1"/>
    <col min="14595" max="14595" width="15.875" style="72" customWidth="1"/>
    <col min="14596" max="14596" width="18.75" style="72" customWidth="1"/>
    <col min="14597" max="14597" width="15.875" style="72" customWidth="1"/>
    <col min="14598" max="14598" width="16" style="72" customWidth="1"/>
    <col min="14599" max="14599" width="17.75" style="72" customWidth="1"/>
    <col min="14600" max="14600" width="12" style="72" customWidth="1"/>
    <col min="14601" max="14601" width="14" style="72" customWidth="1"/>
    <col min="14602" max="14602" width="13.375" style="72" customWidth="1"/>
    <col min="14603" max="14603" width="16.375" style="72" customWidth="1"/>
    <col min="14604" max="14607" width="17.75" style="72" customWidth="1"/>
    <col min="14608" max="14610" width="13.375" style="72" customWidth="1"/>
    <col min="14611" max="14611" width="11.125" style="72" customWidth="1"/>
    <col min="14612" max="14612" width="8.875" style="72" customWidth="1"/>
    <col min="14613" max="14613" width="14.375" style="72" customWidth="1"/>
    <col min="14614" max="14840" width="9" style="72"/>
    <col min="14841" max="14841" width="4.375" style="72" customWidth="1"/>
    <col min="14842" max="14842" width="50.25" style="72" customWidth="1"/>
    <col min="14843" max="14850" width="0" style="72" hidden="1" customWidth="1"/>
    <col min="14851" max="14851" width="15.875" style="72" customWidth="1"/>
    <col min="14852" max="14852" width="18.75" style="72" customWidth="1"/>
    <col min="14853" max="14853" width="15.875" style="72" customWidth="1"/>
    <col min="14854" max="14854" width="16" style="72" customWidth="1"/>
    <col min="14855" max="14855" width="17.75" style="72" customWidth="1"/>
    <col min="14856" max="14856" width="12" style="72" customWidth="1"/>
    <col min="14857" max="14857" width="14" style="72" customWidth="1"/>
    <col min="14858" max="14858" width="13.375" style="72" customWidth="1"/>
    <col min="14859" max="14859" width="16.375" style="72" customWidth="1"/>
    <col min="14860" max="14863" width="17.75" style="72" customWidth="1"/>
    <col min="14864" max="14866" width="13.375" style="72" customWidth="1"/>
    <col min="14867" max="14867" width="11.125" style="72" customWidth="1"/>
    <col min="14868" max="14868" width="8.875" style="72" customWidth="1"/>
    <col min="14869" max="14869" width="14.375" style="72" customWidth="1"/>
    <col min="14870" max="15096" width="9" style="72"/>
    <col min="15097" max="15097" width="4.375" style="72" customWidth="1"/>
    <col min="15098" max="15098" width="50.25" style="72" customWidth="1"/>
    <col min="15099" max="15106" width="0" style="72" hidden="1" customWidth="1"/>
    <col min="15107" max="15107" width="15.875" style="72" customWidth="1"/>
    <col min="15108" max="15108" width="18.75" style="72" customWidth="1"/>
    <col min="15109" max="15109" width="15.875" style="72" customWidth="1"/>
    <col min="15110" max="15110" width="16" style="72" customWidth="1"/>
    <col min="15111" max="15111" width="17.75" style="72" customWidth="1"/>
    <col min="15112" max="15112" width="12" style="72" customWidth="1"/>
    <col min="15113" max="15113" width="14" style="72" customWidth="1"/>
    <col min="15114" max="15114" width="13.375" style="72" customWidth="1"/>
    <col min="15115" max="15115" width="16.375" style="72" customWidth="1"/>
    <col min="15116" max="15119" width="17.75" style="72" customWidth="1"/>
    <col min="15120" max="15122" width="13.375" style="72" customWidth="1"/>
    <col min="15123" max="15123" width="11.125" style="72" customWidth="1"/>
    <col min="15124" max="15124" width="8.875" style="72" customWidth="1"/>
    <col min="15125" max="15125" width="14.375" style="72" customWidth="1"/>
    <col min="15126" max="15352" width="9" style="72"/>
    <col min="15353" max="15353" width="4.375" style="72" customWidth="1"/>
    <col min="15354" max="15354" width="50.25" style="72" customWidth="1"/>
    <col min="15355" max="15362" width="0" style="72" hidden="1" customWidth="1"/>
    <col min="15363" max="15363" width="15.875" style="72" customWidth="1"/>
    <col min="15364" max="15364" width="18.75" style="72" customWidth="1"/>
    <col min="15365" max="15365" width="15.875" style="72" customWidth="1"/>
    <col min="15366" max="15366" width="16" style="72" customWidth="1"/>
    <col min="15367" max="15367" width="17.75" style="72" customWidth="1"/>
    <col min="15368" max="15368" width="12" style="72" customWidth="1"/>
    <col min="15369" max="15369" width="14" style="72" customWidth="1"/>
    <col min="15370" max="15370" width="13.375" style="72" customWidth="1"/>
    <col min="15371" max="15371" width="16.375" style="72" customWidth="1"/>
    <col min="15372" max="15375" width="17.75" style="72" customWidth="1"/>
    <col min="15376" max="15378" width="13.375" style="72" customWidth="1"/>
    <col min="15379" max="15379" width="11.125" style="72" customWidth="1"/>
    <col min="15380" max="15380" width="8.875" style="72" customWidth="1"/>
    <col min="15381" max="15381" width="14.375" style="72" customWidth="1"/>
    <col min="15382" max="15608" width="9" style="72"/>
    <col min="15609" max="15609" width="4.375" style="72" customWidth="1"/>
    <col min="15610" max="15610" width="50.25" style="72" customWidth="1"/>
    <col min="15611" max="15618" width="0" style="72" hidden="1" customWidth="1"/>
    <col min="15619" max="15619" width="15.875" style="72" customWidth="1"/>
    <col min="15620" max="15620" width="18.75" style="72" customWidth="1"/>
    <col min="15621" max="15621" width="15.875" style="72" customWidth="1"/>
    <col min="15622" max="15622" width="16" style="72" customWidth="1"/>
    <col min="15623" max="15623" width="17.75" style="72" customWidth="1"/>
    <col min="15624" max="15624" width="12" style="72" customWidth="1"/>
    <col min="15625" max="15625" width="14" style="72" customWidth="1"/>
    <col min="15626" max="15626" width="13.375" style="72" customWidth="1"/>
    <col min="15627" max="15627" width="16.375" style="72" customWidth="1"/>
    <col min="15628" max="15631" width="17.75" style="72" customWidth="1"/>
    <col min="15632" max="15634" width="13.375" style="72" customWidth="1"/>
    <col min="15635" max="15635" width="11.125" style="72" customWidth="1"/>
    <col min="15636" max="15636" width="8.875" style="72" customWidth="1"/>
    <col min="15637" max="15637" width="14.375" style="72" customWidth="1"/>
    <col min="15638" max="15864" width="9" style="72"/>
    <col min="15865" max="15865" width="4.375" style="72" customWidth="1"/>
    <col min="15866" max="15866" width="50.25" style="72" customWidth="1"/>
    <col min="15867" max="15874" width="0" style="72" hidden="1" customWidth="1"/>
    <col min="15875" max="15875" width="15.875" style="72" customWidth="1"/>
    <col min="15876" max="15876" width="18.75" style="72" customWidth="1"/>
    <col min="15877" max="15877" width="15.875" style="72" customWidth="1"/>
    <col min="15878" max="15878" width="16" style="72" customWidth="1"/>
    <col min="15879" max="15879" width="17.75" style="72" customWidth="1"/>
    <col min="15880" max="15880" width="12" style="72" customWidth="1"/>
    <col min="15881" max="15881" width="14" style="72" customWidth="1"/>
    <col min="15882" max="15882" width="13.375" style="72" customWidth="1"/>
    <col min="15883" max="15883" width="16.375" style="72" customWidth="1"/>
    <col min="15884" max="15887" width="17.75" style="72" customWidth="1"/>
    <col min="15888" max="15890" width="13.375" style="72" customWidth="1"/>
    <col min="15891" max="15891" width="11.125" style="72" customWidth="1"/>
    <col min="15892" max="15892" width="8.875" style="72" customWidth="1"/>
    <col min="15893" max="15893" width="14.375" style="72" customWidth="1"/>
    <col min="15894" max="16120" width="9" style="72"/>
    <col min="16121" max="16121" width="4.375" style="72" customWidth="1"/>
    <col min="16122" max="16122" width="50.25" style="72" customWidth="1"/>
    <col min="16123" max="16130" width="0" style="72" hidden="1" customWidth="1"/>
    <col min="16131" max="16131" width="15.875" style="72" customWidth="1"/>
    <col min="16132" max="16132" width="18.75" style="72" customWidth="1"/>
    <col min="16133" max="16133" width="15.875" style="72" customWidth="1"/>
    <col min="16134" max="16134" width="16" style="72" customWidth="1"/>
    <col min="16135" max="16135" width="17.75" style="72" customWidth="1"/>
    <col min="16136" max="16136" width="12" style="72" customWidth="1"/>
    <col min="16137" max="16137" width="14" style="72" customWidth="1"/>
    <col min="16138" max="16138" width="13.375" style="72" customWidth="1"/>
    <col min="16139" max="16139" width="16.375" style="72" customWidth="1"/>
    <col min="16140" max="16143" width="17.75" style="72" customWidth="1"/>
    <col min="16144" max="16146" width="13.375" style="72" customWidth="1"/>
    <col min="16147" max="16147" width="11.125" style="72" customWidth="1"/>
    <col min="16148" max="16148" width="8.875" style="72" customWidth="1"/>
    <col min="16149" max="16149" width="14.375" style="72" customWidth="1"/>
    <col min="16150" max="16384" width="9" style="72"/>
  </cols>
  <sheetData>
    <row r="2" spans="1:21">
      <c r="C2" s="318"/>
    </row>
    <row r="3" spans="1:21">
      <c r="C3" s="5"/>
    </row>
    <row r="4" spans="1:21">
      <c r="B4" s="23" t="s">
        <v>191</v>
      </c>
    </row>
    <row r="5" spans="1:21" ht="21.75" thickBot="1"/>
    <row r="6" spans="1:21" ht="36" customHeight="1" thickBot="1">
      <c r="A6" s="14"/>
      <c r="B6" s="477"/>
      <c r="C6" s="478"/>
      <c r="D6" s="478" t="s">
        <v>364</v>
      </c>
      <c r="E6" s="479"/>
      <c r="F6" s="479"/>
      <c r="G6" s="479"/>
      <c r="H6" s="519"/>
      <c r="I6" s="479"/>
      <c r="J6" s="479"/>
      <c r="K6" s="478"/>
      <c r="L6" s="478" t="s">
        <v>377</v>
      </c>
      <c r="M6" s="479"/>
      <c r="N6" s="479"/>
      <c r="O6" s="479"/>
      <c r="P6" s="519"/>
      <c r="Q6" s="479"/>
      <c r="R6" s="479"/>
      <c r="S6" s="480"/>
      <c r="T6" s="481" t="s">
        <v>192</v>
      </c>
      <c r="U6" s="482"/>
    </row>
    <row r="7" spans="1:21" ht="29.25" customHeight="1">
      <c r="A7" s="14"/>
      <c r="B7" s="483" t="s">
        <v>84</v>
      </c>
      <c r="C7" s="484" t="s">
        <v>193</v>
      </c>
      <c r="D7" s="485" t="s">
        <v>194</v>
      </c>
      <c r="E7" s="485" t="s">
        <v>5</v>
      </c>
      <c r="F7" s="486" t="s">
        <v>195</v>
      </c>
      <c r="G7" s="487" t="s">
        <v>169</v>
      </c>
      <c r="H7" s="520" t="s">
        <v>82</v>
      </c>
      <c r="I7" s="485" t="s">
        <v>83</v>
      </c>
      <c r="J7" s="488" t="s">
        <v>170</v>
      </c>
      <c r="K7" s="484" t="s">
        <v>193</v>
      </c>
      <c r="L7" s="485" t="s">
        <v>194</v>
      </c>
      <c r="M7" s="485" t="s">
        <v>5</v>
      </c>
      <c r="N7" s="486" t="s">
        <v>195</v>
      </c>
      <c r="O7" s="487" t="s">
        <v>169</v>
      </c>
      <c r="P7" s="520" t="s">
        <v>82</v>
      </c>
      <c r="Q7" s="485" t="s">
        <v>83</v>
      </c>
      <c r="R7" s="488" t="s">
        <v>170</v>
      </c>
      <c r="S7" s="489" t="s">
        <v>169</v>
      </c>
      <c r="T7" s="490" t="s">
        <v>83</v>
      </c>
      <c r="U7" s="491" t="s">
        <v>170</v>
      </c>
    </row>
    <row r="8" spans="1:21" ht="24.8" customHeight="1">
      <c r="A8" s="14"/>
      <c r="B8" s="492"/>
      <c r="C8" s="216" t="s">
        <v>196</v>
      </c>
      <c r="D8" s="493" t="s">
        <v>196</v>
      </c>
      <c r="E8" s="493"/>
      <c r="F8" s="494" t="s">
        <v>197</v>
      </c>
      <c r="G8" s="495"/>
      <c r="H8" s="521"/>
      <c r="I8" s="493"/>
      <c r="J8" s="496"/>
      <c r="K8" s="216" t="s">
        <v>196</v>
      </c>
      <c r="L8" s="493" t="s">
        <v>196</v>
      </c>
      <c r="M8" s="493"/>
      <c r="N8" s="494" t="s">
        <v>197</v>
      </c>
      <c r="O8" s="495"/>
      <c r="P8" s="521"/>
      <c r="Q8" s="493"/>
      <c r="R8" s="496"/>
      <c r="S8" s="497" t="s">
        <v>198</v>
      </c>
      <c r="T8" s="498" t="s">
        <v>198</v>
      </c>
      <c r="U8" s="499" t="s">
        <v>198</v>
      </c>
    </row>
    <row r="9" spans="1:21" ht="21.1" customHeight="1" thickBot="1">
      <c r="A9" s="14"/>
      <c r="B9" s="500"/>
      <c r="C9" s="501"/>
      <c r="D9" s="502"/>
      <c r="E9" s="502"/>
      <c r="F9" s="503"/>
      <c r="G9" s="504"/>
      <c r="H9" s="522"/>
      <c r="I9" s="502"/>
      <c r="J9" s="505"/>
      <c r="K9" s="501"/>
      <c r="L9" s="502"/>
      <c r="M9" s="502"/>
      <c r="N9" s="503"/>
      <c r="O9" s="504"/>
      <c r="P9" s="522"/>
      <c r="Q9" s="502"/>
      <c r="R9" s="505"/>
      <c r="S9" s="506" t="s">
        <v>199</v>
      </c>
      <c r="T9" s="507" t="s">
        <v>199</v>
      </c>
      <c r="U9" s="508" t="s">
        <v>199</v>
      </c>
    </row>
    <row r="10" spans="1:21" ht="31.6" customHeight="1">
      <c r="A10" s="14"/>
      <c r="B10" s="509" t="s">
        <v>200</v>
      </c>
      <c r="C10" s="14"/>
      <c r="D10" s="14"/>
      <c r="E10" s="14"/>
      <c r="F10" s="14"/>
      <c r="G10" s="14"/>
      <c r="H10" s="523"/>
      <c r="I10" s="14"/>
      <c r="J10" s="14"/>
      <c r="K10" s="14"/>
      <c r="L10" s="14"/>
      <c r="M10" s="14"/>
      <c r="N10" s="14"/>
      <c r="O10" s="14"/>
      <c r="P10" s="523"/>
      <c r="Q10" s="14"/>
      <c r="R10" s="14"/>
      <c r="S10" s="510"/>
      <c r="T10" s="510"/>
      <c r="U10" s="510"/>
    </row>
    <row r="11" spans="1:21" ht="19.05">
      <c r="A11" s="14"/>
      <c r="B11" s="286" t="s">
        <v>86</v>
      </c>
      <c r="C11" s="26">
        <v>35606856.509999998</v>
      </c>
      <c r="D11" s="26">
        <v>170367338.00999999</v>
      </c>
      <c r="E11" s="26">
        <v>9850865.2200000007</v>
      </c>
      <c r="F11" s="26">
        <v>5561510.79</v>
      </c>
      <c r="G11" s="26">
        <v>221386570.52999997</v>
      </c>
      <c r="H11" s="524">
        <v>17183</v>
      </c>
      <c r="I11" s="26" t="s">
        <v>85</v>
      </c>
      <c r="J11" s="26">
        <v>12884.046472094511</v>
      </c>
      <c r="K11" s="26">
        <f>+ตาราง3!B5</f>
        <v>36041574.020000003</v>
      </c>
      <c r="L11" s="26">
        <f>+ตาราง3!C5</f>
        <v>150306788.75</v>
      </c>
      <c r="M11" s="26">
        <f>+ตาราง3!D5</f>
        <v>7494758.4400000004</v>
      </c>
      <c r="N11" s="26">
        <f>+ตาราง3!E5</f>
        <v>5156845.04</v>
      </c>
      <c r="O11" s="26">
        <f>SUM(K11:N11)</f>
        <v>198999966.25</v>
      </c>
      <c r="P11" s="524">
        <f>+ตาราง3!G5</f>
        <v>16086</v>
      </c>
      <c r="Q11" s="26" t="s">
        <v>85</v>
      </c>
      <c r="R11" s="26">
        <f>+O11/P11</f>
        <v>12371.003745492975</v>
      </c>
      <c r="S11" s="511">
        <f>+(G11-O11)/O11*100</f>
        <v>11.249551797348595</v>
      </c>
      <c r="T11" s="511">
        <f>+(H11-P11)/P11*100</f>
        <v>6.8195946786025115</v>
      </c>
      <c r="U11" s="511">
        <f>+(J11-R11)/R11*100</f>
        <v>4.1471390451114241</v>
      </c>
    </row>
    <row r="12" spans="1:21" ht="19.05">
      <c r="A12" s="14"/>
      <c r="B12" s="286" t="s">
        <v>87</v>
      </c>
      <c r="C12" s="26">
        <v>1931976</v>
      </c>
      <c r="D12" s="26">
        <v>9243882.8000000007</v>
      </c>
      <c r="E12" s="26">
        <v>534493.55000000005</v>
      </c>
      <c r="F12" s="26">
        <v>301759.45</v>
      </c>
      <c r="G12" s="26">
        <v>12012111.800000001</v>
      </c>
      <c r="H12" s="524">
        <v>933</v>
      </c>
      <c r="I12" s="26" t="s">
        <v>85</v>
      </c>
      <c r="J12" s="26">
        <v>12874.717899249732</v>
      </c>
      <c r="K12" s="26">
        <f>+ตาราง3!B6</f>
        <v>2471467.34</v>
      </c>
      <c r="L12" s="26">
        <f>+ตาราง3!C6</f>
        <v>10306939.4</v>
      </c>
      <c r="M12" s="26">
        <f>+ตาราง3!D6</f>
        <v>513935.68</v>
      </c>
      <c r="N12" s="26">
        <f>+ตาราง3!E6</f>
        <v>353618.69</v>
      </c>
      <c r="O12" s="26">
        <f t="shared" ref="O12:O72" si="0">SUM(K12:N12)</f>
        <v>13645961.109999999</v>
      </c>
      <c r="P12" s="524">
        <f>+ตาราง3!G6</f>
        <v>1103</v>
      </c>
      <c r="Q12" s="26" t="s">
        <v>85</v>
      </c>
      <c r="R12" s="26">
        <f t="shared" ref="R12:R72" si="1">+O12/P12</f>
        <v>12371.678250226654</v>
      </c>
      <c r="S12" s="511">
        <f t="shared" ref="S12:S72" si="2">+(G12-O12)/O12*100</f>
        <v>-11.973134738033844</v>
      </c>
      <c r="T12" s="511">
        <f t="shared" ref="T12:T72" si="3">+(H12-P12)/P12*100</f>
        <v>-15.41251133272892</v>
      </c>
      <c r="U12" s="511">
        <f t="shared" ref="U12:U72" si="4">+(J12-R12)/R12*100</f>
        <v>4.0660582893340429</v>
      </c>
    </row>
    <row r="13" spans="1:21" ht="19.05">
      <c r="A13" s="14"/>
      <c r="B13" s="286" t="s">
        <v>88</v>
      </c>
      <c r="C13" s="26">
        <v>473372.61</v>
      </c>
      <c r="D13" s="26">
        <v>2264935.4300000002</v>
      </c>
      <c r="E13" s="26">
        <v>130961.57</v>
      </c>
      <c r="F13" s="26">
        <v>73937.08</v>
      </c>
      <c r="G13" s="26">
        <v>2943206.69</v>
      </c>
      <c r="H13" s="524">
        <v>228</v>
      </c>
      <c r="I13" s="26" t="s">
        <v>85</v>
      </c>
      <c r="J13" s="26">
        <v>12908.801271929824</v>
      </c>
      <c r="K13" s="26">
        <f>+ตาราง3!B7</f>
        <v>568516.44999999995</v>
      </c>
      <c r="L13" s="26">
        <f>+ตาราง3!C7</f>
        <v>2370925.36</v>
      </c>
      <c r="M13" s="26">
        <f>+ตาราง3!D7</f>
        <v>118221.63</v>
      </c>
      <c r="N13" s="26">
        <f>+ตาราง3!E7</f>
        <v>81343.600000000006</v>
      </c>
      <c r="O13" s="26">
        <f t="shared" si="0"/>
        <v>3139007.0399999996</v>
      </c>
      <c r="P13" s="524">
        <f>+ตาราง3!G7</f>
        <v>253</v>
      </c>
      <c r="Q13" s="26" t="s">
        <v>85</v>
      </c>
      <c r="R13" s="26">
        <f t="shared" si="1"/>
        <v>12407.142450592884</v>
      </c>
      <c r="S13" s="511">
        <f t="shared" si="2"/>
        <v>-6.2376524647743272</v>
      </c>
      <c r="T13" s="511">
        <f t="shared" si="3"/>
        <v>-9.8814229249011856</v>
      </c>
      <c r="U13" s="511">
        <f t="shared" si="4"/>
        <v>4.0433066947898828</v>
      </c>
    </row>
    <row r="14" spans="1:21" ht="19.05">
      <c r="A14" s="14"/>
      <c r="B14" s="286" t="s">
        <v>89</v>
      </c>
      <c r="C14" s="26">
        <v>473372.61</v>
      </c>
      <c r="D14" s="26">
        <v>2264935.4300000002</v>
      </c>
      <c r="E14" s="26">
        <v>130961.57</v>
      </c>
      <c r="F14" s="26">
        <v>73937.08</v>
      </c>
      <c r="G14" s="26">
        <v>2943206.69</v>
      </c>
      <c r="H14" s="524">
        <v>229</v>
      </c>
      <c r="I14" s="26" t="s">
        <v>85</v>
      </c>
      <c r="J14" s="26">
        <v>12852.43096069869</v>
      </c>
      <c r="K14" s="26">
        <f>+ตาราง3!B8</f>
        <v>398751.12</v>
      </c>
      <c r="L14" s="26">
        <f>+ตาราง3!C8</f>
        <v>1662940.7</v>
      </c>
      <c r="M14" s="26">
        <f>+ตาราง3!D8</f>
        <v>82919.33</v>
      </c>
      <c r="N14" s="26">
        <f>+ตาราง3!E8</f>
        <v>57053.49</v>
      </c>
      <c r="O14" s="26">
        <f t="shared" si="0"/>
        <v>2201664.64</v>
      </c>
      <c r="P14" s="524">
        <f>+ตาราง3!G8</f>
        <v>178</v>
      </c>
      <c r="Q14" s="26" t="s">
        <v>85</v>
      </c>
      <c r="R14" s="26">
        <f t="shared" si="1"/>
        <v>12368.902471910113</v>
      </c>
      <c r="S14" s="511">
        <f t="shared" si="2"/>
        <v>33.68097195765472</v>
      </c>
      <c r="T14" s="511">
        <f t="shared" si="3"/>
        <v>28.651685393258425</v>
      </c>
      <c r="U14" s="511">
        <f t="shared" si="4"/>
        <v>3.909227111190138</v>
      </c>
    </row>
    <row r="15" spans="1:21" ht="19.05">
      <c r="A15" s="14"/>
      <c r="B15" s="286" t="s">
        <v>96</v>
      </c>
      <c r="C15" s="26">
        <v>10796669.74</v>
      </c>
      <c r="D15" s="26">
        <v>50925710.829999998</v>
      </c>
      <c r="E15" s="26">
        <v>6030865.4299999997</v>
      </c>
      <c r="F15" s="26">
        <v>2948970.56</v>
      </c>
      <c r="G15" s="26">
        <v>70702216.560000002</v>
      </c>
      <c r="H15" s="524">
        <v>2156</v>
      </c>
      <c r="I15" s="26" t="s">
        <v>85</v>
      </c>
      <c r="J15" s="26">
        <v>32793.235881261593</v>
      </c>
      <c r="K15" s="26">
        <f>+ตาราง3!B9</f>
        <v>9967085.9900000002</v>
      </c>
      <c r="L15" s="26">
        <f>+ตาราง3!C9</f>
        <v>40970942.840000004</v>
      </c>
      <c r="M15" s="26">
        <f>+ตาราง3!D9</f>
        <v>4181556.14</v>
      </c>
      <c r="N15" s="26">
        <f>+ตาราง3!E9</f>
        <v>2488885.0099999998</v>
      </c>
      <c r="O15" s="26">
        <f t="shared" si="0"/>
        <v>57608469.980000004</v>
      </c>
      <c r="P15" s="524">
        <f>+ตาราง3!G9</f>
        <v>1804</v>
      </c>
      <c r="Q15" s="26" t="s">
        <v>85</v>
      </c>
      <c r="R15" s="26">
        <f t="shared" si="1"/>
        <v>31933.741674057652</v>
      </c>
      <c r="S15" s="511">
        <f t="shared" si="2"/>
        <v>22.728856684695444</v>
      </c>
      <c r="T15" s="511">
        <f t="shared" si="3"/>
        <v>19.512195121951219</v>
      </c>
      <c r="U15" s="511">
        <f t="shared" si="4"/>
        <v>2.6914923280104612</v>
      </c>
    </row>
    <row r="16" spans="1:21" ht="19.05">
      <c r="A16" s="14"/>
      <c r="B16" s="286" t="s">
        <v>98</v>
      </c>
      <c r="C16" s="26">
        <v>685642.37</v>
      </c>
      <c r="D16" s="26">
        <v>3234036.59</v>
      </c>
      <c r="E16" s="26">
        <v>382990.03</v>
      </c>
      <c r="F16" s="26">
        <v>187274.34</v>
      </c>
      <c r="G16" s="26">
        <v>4489943.33</v>
      </c>
      <c r="H16" s="524">
        <v>137</v>
      </c>
      <c r="I16" s="26" t="s">
        <v>85</v>
      </c>
      <c r="J16" s="26">
        <v>32773.308978102192</v>
      </c>
      <c r="K16" s="26">
        <f>+ตาราง3!B10</f>
        <v>735461.75</v>
      </c>
      <c r="L16" s="26">
        <f>+ตาราง3!C10</f>
        <v>3023206.74</v>
      </c>
      <c r="M16" s="26">
        <f>+ตาราง3!D10</f>
        <v>308553.03000000003</v>
      </c>
      <c r="N16" s="26">
        <f>+ตาราง3!E10</f>
        <v>183652.45</v>
      </c>
      <c r="O16" s="26">
        <f t="shared" si="0"/>
        <v>4250873.9700000007</v>
      </c>
      <c r="P16" s="524">
        <f>+ตาราง3!G10</f>
        <v>133</v>
      </c>
      <c r="Q16" s="26" t="s">
        <v>85</v>
      </c>
      <c r="R16" s="26">
        <f t="shared" si="1"/>
        <v>31961.458421052637</v>
      </c>
      <c r="S16" s="511">
        <f t="shared" si="2"/>
        <v>5.6240048913988243</v>
      </c>
      <c r="T16" s="511">
        <f t="shared" si="3"/>
        <v>3.007518796992481</v>
      </c>
      <c r="U16" s="511">
        <f t="shared" si="4"/>
        <v>2.5400923398251378</v>
      </c>
    </row>
    <row r="17" spans="1:21" ht="19.05">
      <c r="A17" s="14"/>
      <c r="B17" s="286" t="s">
        <v>100</v>
      </c>
      <c r="C17" s="26">
        <v>6955314.4100000001</v>
      </c>
      <c r="D17" s="26">
        <v>32806813.510000002</v>
      </c>
      <c r="E17" s="26">
        <v>3885139.24</v>
      </c>
      <c r="F17" s="26">
        <v>1899754.09</v>
      </c>
      <c r="G17" s="26">
        <v>45547021.250000007</v>
      </c>
      <c r="H17" s="524">
        <v>1389</v>
      </c>
      <c r="I17" s="26" t="s">
        <v>85</v>
      </c>
      <c r="J17" s="26">
        <v>32791.232001439894</v>
      </c>
      <c r="K17" s="26">
        <f>+ตาราง3!B11</f>
        <v>7359129.5800000001</v>
      </c>
      <c r="L17" s="26">
        <f>+ตาราง3!C11</f>
        <v>30250614.66</v>
      </c>
      <c r="M17" s="26">
        <f>+ตาราง3!D11</f>
        <v>3087423.3</v>
      </c>
      <c r="N17" s="26">
        <f>+ตาราง3!E11</f>
        <v>1837651.18</v>
      </c>
      <c r="O17" s="26">
        <f t="shared" si="0"/>
        <v>42534818.719999999</v>
      </c>
      <c r="P17" s="524">
        <f>+ตาราง3!G11</f>
        <v>1332</v>
      </c>
      <c r="Q17" s="26" t="s">
        <v>85</v>
      </c>
      <c r="R17" s="26">
        <f t="shared" si="1"/>
        <v>31933.047087087085</v>
      </c>
      <c r="S17" s="511">
        <f t="shared" si="2"/>
        <v>7.0817335553464158</v>
      </c>
      <c r="T17" s="511">
        <f t="shared" si="3"/>
        <v>4.2792792792792795</v>
      </c>
      <c r="U17" s="511">
        <f t="shared" si="4"/>
        <v>2.6874507528592129</v>
      </c>
    </row>
    <row r="18" spans="1:21" ht="19.05">
      <c r="A18" s="14"/>
      <c r="B18" s="286" t="s">
        <v>101</v>
      </c>
      <c r="C18" s="26">
        <v>105483.44</v>
      </c>
      <c r="D18" s="26">
        <v>497544.09</v>
      </c>
      <c r="E18" s="26">
        <v>58921.54</v>
      </c>
      <c r="F18" s="26">
        <v>28811.439999999999</v>
      </c>
      <c r="G18" s="26">
        <v>690760.51</v>
      </c>
      <c r="H18" s="524">
        <v>21</v>
      </c>
      <c r="I18" s="26" t="s">
        <v>85</v>
      </c>
      <c r="J18" s="26">
        <v>32893.357619047616</v>
      </c>
      <c r="K18" s="26">
        <f>+ตาราง3!B12</f>
        <v>115056.9</v>
      </c>
      <c r="L18" s="26">
        <f>+ตาราง3!C12</f>
        <v>472955.66</v>
      </c>
      <c r="M18" s="26">
        <f>+ตาราง3!D12</f>
        <v>48270.57</v>
      </c>
      <c r="N18" s="26">
        <f>+ตาราง3!E12</f>
        <v>28730.9</v>
      </c>
      <c r="O18" s="26">
        <f t="shared" si="0"/>
        <v>665014.02999999991</v>
      </c>
      <c r="P18" s="524">
        <f>+ตาราง3!G12</f>
        <v>21</v>
      </c>
      <c r="Q18" s="26" t="s">
        <v>85</v>
      </c>
      <c r="R18" s="26">
        <f t="shared" si="1"/>
        <v>31667.334761904756</v>
      </c>
      <c r="S18" s="511">
        <f t="shared" si="2"/>
        <v>3.8715694464371078</v>
      </c>
      <c r="T18" s="511">
        <f t="shared" si="3"/>
        <v>0</v>
      </c>
      <c r="U18" s="511">
        <f t="shared" si="4"/>
        <v>3.8715694464371015</v>
      </c>
    </row>
    <row r="19" spans="1:21" ht="19.05">
      <c r="A19" s="14"/>
      <c r="B19" s="286" t="s">
        <v>102</v>
      </c>
      <c r="C19" s="26">
        <v>125261.59</v>
      </c>
      <c r="D19" s="26">
        <v>590833.61</v>
      </c>
      <c r="E19" s="26">
        <v>69969.33</v>
      </c>
      <c r="F19" s="26">
        <v>34213.58</v>
      </c>
      <c r="G19" s="26">
        <v>820278.10999999987</v>
      </c>
      <c r="H19" s="524">
        <v>25</v>
      </c>
      <c r="I19" s="26" t="s">
        <v>85</v>
      </c>
      <c r="J19" s="26">
        <v>32811.124399999993</v>
      </c>
      <c r="K19" s="26">
        <f>+ตาราง3!B13</f>
        <v>115056.9</v>
      </c>
      <c r="L19" s="26">
        <f>+ตาราง3!C13</f>
        <v>472955.66</v>
      </c>
      <c r="M19" s="26">
        <f>+ตาราง3!D13</f>
        <v>48270.57</v>
      </c>
      <c r="N19" s="26">
        <f>+ตาราง3!E13</f>
        <v>28730.9</v>
      </c>
      <c r="O19" s="26">
        <f t="shared" si="0"/>
        <v>665014.02999999991</v>
      </c>
      <c r="P19" s="524">
        <f>+ตาราง3!G13</f>
        <v>21</v>
      </c>
      <c r="Q19" s="26" t="s">
        <v>85</v>
      </c>
      <c r="R19" s="26">
        <f t="shared" si="1"/>
        <v>31667.334761904756</v>
      </c>
      <c r="S19" s="511">
        <f t="shared" si="2"/>
        <v>23.347489375524901</v>
      </c>
      <c r="T19" s="511">
        <f t="shared" si="3"/>
        <v>19.047619047619047</v>
      </c>
      <c r="U19" s="511">
        <f t="shared" si="4"/>
        <v>3.611891075440917</v>
      </c>
    </row>
    <row r="20" spans="1:21" ht="19.05">
      <c r="A20" s="14"/>
      <c r="B20" s="286" t="s">
        <v>103</v>
      </c>
      <c r="C20" s="26">
        <v>316450.32</v>
      </c>
      <c r="D20" s="26">
        <v>1492632.27</v>
      </c>
      <c r="E20" s="26">
        <v>176764.63</v>
      </c>
      <c r="F20" s="26">
        <v>86434.31</v>
      </c>
      <c r="G20" s="26">
        <v>2072281.5300000003</v>
      </c>
      <c r="H20" s="524">
        <v>63</v>
      </c>
      <c r="I20" s="26" t="s">
        <v>85</v>
      </c>
      <c r="J20" s="26">
        <v>32893.357619047623</v>
      </c>
      <c r="K20" s="26">
        <f>+ตาราง3!B14</f>
        <v>282002.21000000002</v>
      </c>
      <c r="L20" s="26">
        <f>+ตาราง3!C14</f>
        <v>1159205.04</v>
      </c>
      <c r="M20" s="26">
        <f>+ตาราง3!D14</f>
        <v>118310.21</v>
      </c>
      <c r="N20" s="26">
        <f>+ตาราง3!E14</f>
        <v>70418.880000000005</v>
      </c>
      <c r="O20" s="26">
        <f t="shared" si="0"/>
        <v>1629936.3399999999</v>
      </c>
      <c r="P20" s="524">
        <f>+ตาราง3!G14</f>
        <v>51</v>
      </c>
      <c r="Q20" s="26" t="s">
        <v>85</v>
      </c>
      <c r="R20" s="26">
        <f t="shared" si="1"/>
        <v>31959.536078431371</v>
      </c>
      <c r="S20" s="511">
        <f t="shared" si="2"/>
        <v>27.138801629516429</v>
      </c>
      <c r="T20" s="511">
        <f t="shared" si="3"/>
        <v>23.52941176470588</v>
      </c>
      <c r="U20" s="511">
        <f t="shared" si="4"/>
        <v>2.9218870334180589</v>
      </c>
    </row>
    <row r="21" spans="1:21" ht="19.05">
      <c r="A21" s="14"/>
      <c r="B21" s="286" t="s">
        <v>104</v>
      </c>
      <c r="C21" s="26">
        <v>30766</v>
      </c>
      <c r="D21" s="26">
        <v>145117.03</v>
      </c>
      <c r="E21" s="26">
        <v>17185.45</v>
      </c>
      <c r="F21" s="26">
        <v>8403.34</v>
      </c>
      <c r="G21" s="26">
        <v>201471.82</v>
      </c>
      <c r="H21" s="524">
        <v>6</v>
      </c>
      <c r="I21" s="26" t="s">
        <v>85</v>
      </c>
      <c r="J21" s="26">
        <v>33578.636666666665</v>
      </c>
      <c r="K21" s="26">
        <f>+ตาราง3!B15</f>
        <v>22560.18</v>
      </c>
      <c r="L21" s="26">
        <f>+ตาราง3!C15</f>
        <v>92736.4</v>
      </c>
      <c r="M21" s="26">
        <f>+ตาราง3!D15</f>
        <v>9464.82</v>
      </c>
      <c r="N21" s="26">
        <f>+ตาราง3!E15</f>
        <v>5633.51</v>
      </c>
      <c r="O21" s="26">
        <f t="shared" si="0"/>
        <v>130394.90999999999</v>
      </c>
      <c r="P21" s="524">
        <f>+ตาราง3!G15</f>
        <v>4</v>
      </c>
      <c r="Q21" s="26" t="s">
        <v>85</v>
      </c>
      <c r="R21" s="26">
        <f t="shared" si="1"/>
        <v>32598.727499999997</v>
      </c>
      <c r="S21" s="511">
        <f t="shared" si="2"/>
        <v>54.508960510805238</v>
      </c>
      <c r="T21" s="511">
        <f t="shared" si="3"/>
        <v>50</v>
      </c>
      <c r="U21" s="511">
        <f t="shared" si="4"/>
        <v>3.0059736738701477</v>
      </c>
    </row>
    <row r="22" spans="1:21" ht="19.05">
      <c r="A22" s="14"/>
      <c r="B22" s="286" t="s">
        <v>105</v>
      </c>
      <c r="C22" s="26">
        <v>951548.54</v>
      </c>
      <c r="D22" s="26">
        <v>4488262.32</v>
      </c>
      <c r="E22" s="26">
        <v>531521.42000000004</v>
      </c>
      <c r="F22" s="26">
        <v>259903.17</v>
      </c>
      <c r="G22" s="26">
        <v>6231235.4500000002</v>
      </c>
      <c r="H22" s="524">
        <v>190</v>
      </c>
      <c r="I22" s="26" t="s">
        <v>85</v>
      </c>
      <c r="J22" s="26">
        <v>32795.97605263158</v>
      </c>
      <c r="K22" s="26">
        <f>+ตาราง3!B16</f>
        <v>1087400.5</v>
      </c>
      <c r="L22" s="26">
        <f>+ตาราง3!C16</f>
        <v>4469894.62</v>
      </c>
      <c r="M22" s="26">
        <f>+ตาราง3!D16</f>
        <v>456204.18</v>
      </c>
      <c r="N22" s="26">
        <f>+ตาราง3!E16</f>
        <v>271535.21000000002</v>
      </c>
      <c r="O22" s="26">
        <f t="shared" si="0"/>
        <v>6285034.5099999998</v>
      </c>
      <c r="P22" s="524">
        <f>+ตาราง3!G16</f>
        <v>197</v>
      </c>
      <c r="Q22" s="26" t="s">
        <v>85</v>
      </c>
      <c r="R22" s="26">
        <f t="shared" si="1"/>
        <v>31903.728477157358</v>
      </c>
      <c r="S22" s="511">
        <f t="shared" si="2"/>
        <v>-0.85598670801888077</v>
      </c>
      <c r="T22" s="511">
        <f t="shared" si="3"/>
        <v>-3.5532994923857872</v>
      </c>
      <c r="U22" s="511">
        <f t="shared" si="4"/>
        <v>2.7966874658962197</v>
      </c>
    </row>
    <row r="23" spans="1:21" ht="19.05">
      <c r="A23" s="14"/>
      <c r="B23" s="286" t="s">
        <v>106</v>
      </c>
      <c r="C23" s="26">
        <v>1061427.1299999999</v>
      </c>
      <c r="D23" s="26">
        <v>5006537.42</v>
      </c>
      <c r="E23" s="26">
        <v>592898.03</v>
      </c>
      <c r="F23" s="26">
        <v>289915.08</v>
      </c>
      <c r="G23" s="26">
        <v>6950777.6600000001</v>
      </c>
      <c r="H23" s="524">
        <v>212</v>
      </c>
      <c r="I23" s="26" t="s">
        <v>85</v>
      </c>
      <c r="J23" s="26">
        <v>32786.687075471702</v>
      </c>
      <c r="K23" s="26">
        <f>+ตาราง3!B17</f>
        <v>1193433.3400000001</v>
      </c>
      <c r="L23" s="26">
        <f>+ตาราง3!C17</f>
        <v>4905755.72</v>
      </c>
      <c r="M23" s="26">
        <f>+ตาราง3!D17</f>
        <v>500688.82</v>
      </c>
      <c r="N23" s="26">
        <f>+ตาราง3!E17</f>
        <v>298012.71000000002</v>
      </c>
      <c r="O23" s="26">
        <f t="shared" si="0"/>
        <v>6897890.5899999999</v>
      </c>
      <c r="P23" s="524">
        <f>+ตาราง3!G17</f>
        <v>216</v>
      </c>
      <c r="Q23" s="26" t="s">
        <v>85</v>
      </c>
      <c r="R23" s="26">
        <f t="shared" si="1"/>
        <v>31934.678657407407</v>
      </c>
      <c r="S23" s="511">
        <f t="shared" si="2"/>
        <v>0.76671366862025425</v>
      </c>
      <c r="T23" s="511">
        <f t="shared" si="3"/>
        <v>-1.8518518518518516</v>
      </c>
      <c r="U23" s="511">
        <f t="shared" si="4"/>
        <v>2.6679724170847972</v>
      </c>
    </row>
    <row r="24" spans="1:21" ht="19.05">
      <c r="A24" s="14"/>
      <c r="B24" s="286" t="s">
        <v>107</v>
      </c>
      <c r="C24" s="26">
        <v>142842.16</v>
      </c>
      <c r="D24" s="26">
        <v>673757.62</v>
      </c>
      <c r="E24" s="26">
        <v>79789.59</v>
      </c>
      <c r="F24" s="26">
        <v>39015.49</v>
      </c>
      <c r="G24" s="26">
        <v>935404.86</v>
      </c>
      <c r="H24" s="524">
        <v>28</v>
      </c>
      <c r="I24" s="26" t="s">
        <v>85</v>
      </c>
      <c r="J24" s="26">
        <v>33407.31642857143</v>
      </c>
      <c r="K24" s="26">
        <f>+ตาราง3!B18</f>
        <v>99264.78</v>
      </c>
      <c r="L24" s="26">
        <f>+ตาราง3!C18</f>
        <v>408040.17</v>
      </c>
      <c r="M24" s="26">
        <f>+ตาราง3!D18</f>
        <v>41645.19</v>
      </c>
      <c r="N24" s="26">
        <f>+ตาราง3!E18</f>
        <v>24787.45</v>
      </c>
      <c r="O24" s="26">
        <f t="shared" si="0"/>
        <v>573737.58999999985</v>
      </c>
      <c r="P24" s="524">
        <f>+ตาราง3!G18</f>
        <v>18</v>
      </c>
      <c r="Q24" s="26" t="s">
        <v>85</v>
      </c>
      <c r="R24" s="26">
        <f t="shared" si="1"/>
        <v>31874.310555555548</v>
      </c>
      <c r="S24" s="511">
        <f t="shared" si="2"/>
        <v>63.037053228462902</v>
      </c>
      <c r="T24" s="511">
        <f t="shared" si="3"/>
        <v>55.555555555555557</v>
      </c>
      <c r="U24" s="511">
        <f t="shared" si="4"/>
        <v>4.8095342182975802</v>
      </c>
    </row>
    <row r="25" spans="1:21" ht="19.05">
      <c r="A25" s="14"/>
      <c r="B25" s="286" t="s">
        <v>108</v>
      </c>
      <c r="C25" s="26">
        <v>474675.49</v>
      </c>
      <c r="D25" s="26">
        <v>2238948.41</v>
      </c>
      <c r="E25" s="26">
        <v>265146.94</v>
      </c>
      <c r="F25" s="26">
        <v>129651.46</v>
      </c>
      <c r="G25" s="26">
        <v>3108422.3000000003</v>
      </c>
      <c r="H25" s="524">
        <v>95</v>
      </c>
      <c r="I25" s="26" t="s">
        <v>85</v>
      </c>
      <c r="J25" s="26">
        <v>32720.234736842107</v>
      </c>
      <c r="K25" s="26">
        <f>+ตาราง3!B19</f>
        <v>408339.20000000001</v>
      </c>
      <c r="L25" s="26">
        <f>+ตาราง3!C19</f>
        <v>1678528.88</v>
      </c>
      <c r="M25" s="26">
        <f>+ตาราง3!D19</f>
        <v>171313.19</v>
      </c>
      <c r="N25" s="26">
        <f>+ตาราง3!E19</f>
        <v>101966.54</v>
      </c>
      <c r="O25" s="26">
        <f t="shared" si="0"/>
        <v>2360147.81</v>
      </c>
      <c r="P25" s="524">
        <f>+ตาราง3!G19</f>
        <v>74</v>
      </c>
      <c r="Q25" s="26" t="s">
        <v>85</v>
      </c>
      <c r="R25" s="26">
        <f t="shared" si="1"/>
        <v>31893.889324324326</v>
      </c>
      <c r="S25" s="511">
        <f t="shared" si="2"/>
        <v>31.704560486828161</v>
      </c>
      <c r="T25" s="511">
        <f t="shared" si="3"/>
        <v>28.378378378378379</v>
      </c>
      <c r="U25" s="511">
        <f t="shared" si="4"/>
        <v>2.5909208002661419</v>
      </c>
    </row>
    <row r="26" spans="1:21" ht="19.05">
      <c r="A26" s="14"/>
      <c r="B26" s="286" t="s">
        <v>109</v>
      </c>
      <c r="C26" s="26">
        <v>329635.75</v>
      </c>
      <c r="D26" s="26">
        <v>1554825.28</v>
      </c>
      <c r="E26" s="26">
        <v>184129.82</v>
      </c>
      <c r="F26" s="26">
        <v>90035.74</v>
      </c>
      <c r="G26" s="26">
        <v>2158626.5900000003</v>
      </c>
      <c r="H26" s="524">
        <v>66</v>
      </c>
      <c r="I26" s="26" t="s">
        <v>85</v>
      </c>
      <c r="J26" s="26">
        <v>32706.463484848489</v>
      </c>
      <c r="K26" s="26">
        <f>+ตาราง3!B20</f>
        <v>1175385.2</v>
      </c>
      <c r="L26" s="26">
        <f>+ตาราง3!C20</f>
        <v>4831566.5999999996</v>
      </c>
      <c r="M26" s="26">
        <f>+ตาราง3!D20</f>
        <v>493116.95</v>
      </c>
      <c r="N26" s="26">
        <f>+ตาราง3!E20</f>
        <v>293505.91999999998</v>
      </c>
      <c r="O26" s="26">
        <f t="shared" si="0"/>
        <v>6793574.6699999999</v>
      </c>
      <c r="P26" s="524">
        <f>+ตาราง3!G20</f>
        <v>212</v>
      </c>
      <c r="Q26" s="26" t="s">
        <v>85</v>
      </c>
      <c r="R26" s="26">
        <f t="shared" si="1"/>
        <v>32045.163537735847</v>
      </c>
      <c r="S26" s="511">
        <f t="shared" si="2"/>
        <v>-68.225467521062811</v>
      </c>
      <c r="T26" s="511">
        <f t="shared" si="3"/>
        <v>-68.867924528301884</v>
      </c>
      <c r="U26" s="511">
        <f t="shared" si="4"/>
        <v>2.0636497808285688</v>
      </c>
    </row>
    <row r="27" spans="1:21" ht="19.05">
      <c r="A27" s="14"/>
      <c r="B27" s="286" t="s">
        <v>92</v>
      </c>
      <c r="C27" s="26">
        <v>3438180.96</v>
      </c>
      <c r="D27" s="26">
        <v>16637426.699999999</v>
      </c>
      <c r="E27" s="26">
        <v>1175646.54</v>
      </c>
      <c r="F27" s="26">
        <v>819627.91</v>
      </c>
      <c r="G27" s="26">
        <v>22070882.109999999</v>
      </c>
      <c r="H27" s="524">
        <v>1072</v>
      </c>
      <c r="I27" s="26" t="s">
        <v>85</v>
      </c>
      <c r="J27" s="26">
        <v>20588.509430970149</v>
      </c>
      <c r="K27" s="26">
        <f>+ตาราง3!B21</f>
        <v>3379540.23</v>
      </c>
      <c r="L27" s="26">
        <f>+ตาราง3!C21</f>
        <v>14250718.6</v>
      </c>
      <c r="M27" s="26">
        <f>+ตาราง3!D21</f>
        <v>868093.9</v>
      </c>
      <c r="N27" s="26">
        <f>+ตาราง3!E21</f>
        <v>737747.36</v>
      </c>
      <c r="O27" s="26">
        <f t="shared" si="0"/>
        <v>19236100.089999996</v>
      </c>
      <c r="P27" s="524">
        <f>+ตาราง3!G21</f>
        <v>1048</v>
      </c>
      <c r="Q27" s="26" t="s">
        <v>85</v>
      </c>
      <c r="R27" s="26">
        <f t="shared" si="1"/>
        <v>18355.057337786257</v>
      </c>
      <c r="S27" s="511">
        <f t="shared" si="2"/>
        <v>14.736781399228017</v>
      </c>
      <c r="T27" s="511">
        <f t="shared" si="3"/>
        <v>2.2900763358778624</v>
      </c>
      <c r="U27" s="511">
        <f t="shared" si="4"/>
        <v>12.168047487305</v>
      </c>
    </row>
    <row r="28" spans="1:21" ht="19.05">
      <c r="A28" s="14"/>
      <c r="B28" s="286" t="s">
        <v>93</v>
      </c>
      <c r="C28" s="26">
        <v>988497.76</v>
      </c>
      <c r="D28" s="26">
        <v>4783360.5</v>
      </c>
      <c r="E28" s="26">
        <v>338005.47</v>
      </c>
      <c r="F28" s="26">
        <v>235647.98</v>
      </c>
      <c r="G28" s="26">
        <v>6345511.71</v>
      </c>
      <c r="H28" s="524">
        <v>308</v>
      </c>
      <c r="I28" s="26" t="s">
        <v>85</v>
      </c>
      <c r="J28" s="26">
        <v>20602.310746753246</v>
      </c>
      <c r="K28" s="26">
        <f>+ตาราง3!B22</f>
        <v>874664.49</v>
      </c>
      <c r="L28" s="26">
        <f>+ตาราง3!C22</f>
        <v>3688252.45</v>
      </c>
      <c r="M28" s="26">
        <f>+ตาราง3!D22</f>
        <v>224672.84</v>
      </c>
      <c r="N28" s="26">
        <f>+ตาราง3!E22</f>
        <v>190937.64</v>
      </c>
      <c r="O28" s="26">
        <f t="shared" si="0"/>
        <v>4978527.42</v>
      </c>
      <c r="P28" s="524">
        <f>+ตาราง3!G22</f>
        <v>271</v>
      </c>
      <c r="Q28" s="26" t="s">
        <v>85</v>
      </c>
      <c r="R28" s="26">
        <f t="shared" si="1"/>
        <v>18370.949889298892</v>
      </c>
      <c r="S28" s="511">
        <f t="shared" si="2"/>
        <v>27.457602915040287</v>
      </c>
      <c r="T28" s="511">
        <f t="shared" si="3"/>
        <v>13.653136531365314</v>
      </c>
      <c r="U28" s="511">
        <f t="shared" si="4"/>
        <v>12.146137629791944</v>
      </c>
    </row>
    <row r="29" spans="1:21" ht="19.05">
      <c r="A29" s="14"/>
      <c r="B29" s="286" t="s">
        <v>94</v>
      </c>
      <c r="C29" s="26">
        <v>6634.21</v>
      </c>
      <c r="D29" s="26">
        <v>32103.09</v>
      </c>
      <c r="E29" s="26">
        <v>2268.4899999999998</v>
      </c>
      <c r="F29" s="26">
        <v>1581.53</v>
      </c>
      <c r="G29" s="26">
        <v>42587.32</v>
      </c>
      <c r="H29" s="524">
        <v>2</v>
      </c>
      <c r="I29" s="26" t="s">
        <v>85</v>
      </c>
      <c r="J29" s="26">
        <v>21293.66</v>
      </c>
      <c r="K29" s="26">
        <f>+ตาราง3!B23</f>
        <v>151449.69</v>
      </c>
      <c r="L29" s="26">
        <f>+ตาราง3!C23</f>
        <v>638627.37</v>
      </c>
      <c r="M29" s="26">
        <f>+ตาราง3!D23</f>
        <v>38902.5</v>
      </c>
      <c r="N29" s="26">
        <f>+ตาราง3!E23</f>
        <v>33061.19</v>
      </c>
      <c r="O29" s="26">
        <f t="shared" si="0"/>
        <v>862040.75</v>
      </c>
      <c r="P29" s="524">
        <f>+ตาราง3!G23</f>
        <v>47</v>
      </c>
      <c r="Q29" s="26" t="s">
        <v>85</v>
      </c>
      <c r="R29" s="26">
        <f t="shared" si="1"/>
        <v>18341.292553191488</v>
      </c>
      <c r="S29" s="511">
        <f t="shared" si="2"/>
        <v>-95.059709184281601</v>
      </c>
      <c r="T29" s="511">
        <f t="shared" si="3"/>
        <v>-95.744680851063833</v>
      </c>
      <c r="U29" s="511">
        <f t="shared" si="4"/>
        <v>16.096834169382372</v>
      </c>
    </row>
    <row r="30" spans="1:21" ht="19.05">
      <c r="A30" s="14"/>
      <c r="B30" s="286" t="s">
        <v>341</v>
      </c>
      <c r="C30" s="26">
        <v>494248.88</v>
      </c>
      <c r="D30" s="26">
        <v>2391680.25</v>
      </c>
      <c r="E30" s="26">
        <v>169002.73</v>
      </c>
      <c r="F30" s="26">
        <v>117823.99</v>
      </c>
      <c r="G30" s="26">
        <v>3172755.85</v>
      </c>
      <c r="H30" s="524">
        <v>154</v>
      </c>
      <c r="I30" s="26" t="s">
        <v>85</v>
      </c>
      <c r="J30" s="26">
        <v>20602.310714285715</v>
      </c>
      <c r="K30" s="26">
        <f>+ตาราง3!B24</f>
        <v>597290.34</v>
      </c>
      <c r="L30" s="26">
        <f>+ตาราง3!C24</f>
        <v>2518631.5299999998</v>
      </c>
      <c r="M30" s="26">
        <f>+ตาราง3!D24</f>
        <v>153424.45000000001</v>
      </c>
      <c r="N30" s="26">
        <f>+ตาราง3!E24</f>
        <v>130387.37</v>
      </c>
      <c r="O30" s="26">
        <f t="shared" si="0"/>
        <v>3399733.69</v>
      </c>
      <c r="P30" s="524">
        <f>+ตาราง3!G24</f>
        <v>185</v>
      </c>
      <c r="Q30" s="26" t="s">
        <v>85</v>
      </c>
      <c r="R30" s="26">
        <f t="shared" si="1"/>
        <v>18376.938864864864</v>
      </c>
      <c r="S30" s="511">
        <f t="shared" si="2"/>
        <v>-6.6763417578157371</v>
      </c>
      <c r="T30" s="511">
        <f t="shared" si="3"/>
        <v>-16.756756756756758</v>
      </c>
      <c r="U30" s="511">
        <f t="shared" si="4"/>
        <v>12.109589446779802</v>
      </c>
    </row>
    <row r="31" spans="1:21" ht="19.05">
      <c r="A31" s="14"/>
      <c r="B31" s="286" t="s">
        <v>340</v>
      </c>
      <c r="C31" s="26">
        <v>23219.75</v>
      </c>
      <c r="D31" s="26">
        <v>112360.82</v>
      </c>
      <c r="E31" s="26">
        <v>7939.73</v>
      </c>
      <c r="F31" s="26">
        <v>5535.36</v>
      </c>
      <c r="G31" s="26">
        <v>149055.66</v>
      </c>
      <c r="H31" s="524">
        <v>7</v>
      </c>
      <c r="I31" s="26" t="s">
        <v>85</v>
      </c>
      <c r="J31" s="26">
        <v>21293.665714285715</v>
      </c>
      <c r="K31" s="26">
        <f>+ตาราง3!B25</f>
        <v>18718.5</v>
      </c>
      <c r="L31" s="26">
        <f>+ตาราง3!C25</f>
        <v>78931.47</v>
      </c>
      <c r="M31" s="26">
        <f>+ตาราง3!D25</f>
        <v>4808.17</v>
      </c>
      <c r="N31" s="26">
        <f>+ตาราง3!E25</f>
        <v>4086.21</v>
      </c>
      <c r="O31" s="26">
        <f t="shared" si="0"/>
        <v>106544.35</v>
      </c>
      <c r="P31" s="524">
        <f>+ตาราง3!G25</f>
        <v>6</v>
      </c>
      <c r="Q31" s="26" t="s">
        <v>85</v>
      </c>
      <c r="R31" s="26">
        <f t="shared" si="1"/>
        <v>17757.391666666666</v>
      </c>
      <c r="S31" s="511">
        <f t="shared" si="2"/>
        <v>39.900107326197961</v>
      </c>
      <c r="T31" s="511">
        <f t="shared" si="3"/>
        <v>16.666666666666664</v>
      </c>
      <c r="U31" s="511">
        <f t="shared" si="4"/>
        <v>19.914377708169688</v>
      </c>
    </row>
    <row r="32" spans="1:21" ht="19.05">
      <c r="A32" s="14"/>
      <c r="B32" s="286" t="s">
        <v>342</v>
      </c>
      <c r="C32" s="26">
        <v>169172.44</v>
      </c>
      <c r="D32" s="26">
        <v>818628.81</v>
      </c>
      <c r="E32" s="26">
        <v>57846.57</v>
      </c>
      <c r="F32" s="26">
        <v>40329.019999999997</v>
      </c>
      <c r="G32" s="26">
        <v>1085976.8399999999</v>
      </c>
      <c r="H32" s="524">
        <v>53</v>
      </c>
      <c r="I32" s="26" t="s">
        <v>85</v>
      </c>
      <c r="J32" s="26">
        <v>20490.129056603771</v>
      </c>
      <c r="K32" s="26">
        <f>+ตาราง3!B26</f>
        <v>39138.68</v>
      </c>
      <c r="L32" s="26">
        <f>+ตาราง3!C26</f>
        <v>165038.53</v>
      </c>
      <c r="M32" s="26">
        <f>+ตาราง3!D26</f>
        <v>10053.450000000001</v>
      </c>
      <c r="N32" s="26">
        <f>+ตาราง3!E26</f>
        <v>8543.9</v>
      </c>
      <c r="O32" s="26">
        <f t="shared" si="0"/>
        <v>222774.56</v>
      </c>
      <c r="P32" s="524">
        <f>+ตาราง3!G26</f>
        <v>12</v>
      </c>
      <c r="Q32" s="26" t="s">
        <v>85</v>
      </c>
      <c r="R32" s="26">
        <f t="shared" si="1"/>
        <v>18564.546666666665</v>
      </c>
      <c r="S32" s="511">
        <f t="shared" si="2"/>
        <v>387.47794182603246</v>
      </c>
      <c r="T32" s="511">
        <f t="shared" si="3"/>
        <v>341.66666666666663</v>
      </c>
      <c r="U32" s="511">
        <f t="shared" si="4"/>
        <v>10.372364187026237</v>
      </c>
    </row>
    <row r="33" spans="1:21" ht="19.05">
      <c r="A33" s="14"/>
      <c r="B33" s="286" t="s">
        <v>343</v>
      </c>
      <c r="C33" s="26">
        <v>11110648.460000001</v>
      </c>
      <c r="D33" s="26">
        <v>53764650.960000001</v>
      </c>
      <c r="E33" s="26">
        <v>3799158.79</v>
      </c>
      <c r="F33" s="26">
        <v>2648667.4500000002</v>
      </c>
      <c r="G33" s="26">
        <v>71323125.660000011</v>
      </c>
      <c r="H33" s="524">
        <v>3464</v>
      </c>
      <c r="I33" s="26" t="s">
        <v>85</v>
      </c>
      <c r="J33" s="26">
        <v>20589.816876443423</v>
      </c>
      <c r="K33" s="26">
        <f>+ตาราง3!B27</f>
        <v>10834608.57</v>
      </c>
      <c r="L33" s="26">
        <f>+ตาราง3!C27</f>
        <v>45686971.460000001</v>
      </c>
      <c r="M33" s="26">
        <f>+ตาราง3!D27</f>
        <v>2783058.33</v>
      </c>
      <c r="N33" s="26">
        <f>+ตาราง3!E27</f>
        <v>2365174.96</v>
      </c>
      <c r="O33" s="26">
        <f t="shared" si="0"/>
        <v>61669813.32</v>
      </c>
      <c r="P33" s="524">
        <f>+ตาราง3!G27</f>
        <v>3360</v>
      </c>
      <c r="Q33" s="26" t="s">
        <v>85</v>
      </c>
      <c r="R33" s="26">
        <f t="shared" si="1"/>
        <v>18354.111107142857</v>
      </c>
      <c r="S33" s="511">
        <f t="shared" si="2"/>
        <v>15.653221276850154</v>
      </c>
      <c r="T33" s="511">
        <f t="shared" si="3"/>
        <v>3.0952380952380953</v>
      </c>
      <c r="U33" s="511">
        <f t="shared" si="4"/>
        <v>12.180953663457437</v>
      </c>
    </row>
    <row r="34" spans="1:21" ht="19.05">
      <c r="A34" s="14"/>
      <c r="B34" s="286" t="s">
        <v>344</v>
      </c>
      <c r="C34" s="26">
        <v>330052.09999999998</v>
      </c>
      <c r="D34" s="26">
        <v>1597128.76</v>
      </c>
      <c r="E34" s="26">
        <v>112857.53</v>
      </c>
      <c r="F34" s="26">
        <v>78681.119999999995</v>
      </c>
      <c r="G34" s="26">
        <v>2118719.5099999998</v>
      </c>
      <c r="H34" s="524">
        <v>103</v>
      </c>
      <c r="I34" s="26" t="s">
        <v>85</v>
      </c>
      <c r="J34" s="26">
        <v>20570.092330097086</v>
      </c>
      <c r="K34" s="26">
        <f>+ตาราง3!B28</f>
        <v>1063551.18</v>
      </c>
      <c r="L34" s="26">
        <f>+ตาราง3!C28</f>
        <v>4484742.76</v>
      </c>
      <c r="M34" s="26">
        <f>+ตาราง3!D28</f>
        <v>273191.67999999999</v>
      </c>
      <c r="N34" s="26">
        <f>+ตาราง3!E28</f>
        <v>232171.25</v>
      </c>
      <c r="O34" s="26">
        <f t="shared" si="0"/>
        <v>6053656.8699999992</v>
      </c>
      <c r="P34" s="524">
        <f>+ตาราง3!G28</f>
        <v>330</v>
      </c>
      <c r="Q34" s="26" t="s">
        <v>85</v>
      </c>
      <c r="R34" s="26">
        <f t="shared" si="1"/>
        <v>18344.414757575756</v>
      </c>
      <c r="S34" s="511">
        <f t="shared" si="2"/>
        <v>-65.000997653175546</v>
      </c>
      <c r="T34" s="511">
        <f t="shared" si="3"/>
        <v>-68.787878787878782</v>
      </c>
      <c r="U34" s="511">
        <f t="shared" si="4"/>
        <v>12.132725965554091</v>
      </c>
    </row>
    <row r="35" spans="1:21" ht="19.05">
      <c r="A35" s="14"/>
      <c r="B35" s="286" t="s">
        <v>250</v>
      </c>
      <c r="C35" s="26">
        <v>24878.3</v>
      </c>
      <c r="D35" s="26">
        <v>120386.59</v>
      </c>
      <c r="E35" s="26">
        <v>8506.85</v>
      </c>
      <c r="F35" s="26">
        <v>5930.74</v>
      </c>
      <c r="G35" s="26">
        <v>159702.47999999998</v>
      </c>
      <c r="H35" s="524">
        <v>8</v>
      </c>
      <c r="I35" s="26" t="s">
        <v>85</v>
      </c>
      <c r="J35" s="26">
        <v>19962.809999999998</v>
      </c>
      <c r="K35" s="26">
        <f>+ตาราง3!B29</f>
        <v>57857.19</v>
      </c>
      <c r="L35" s="26">
        <f>+ตาราง3!C29</f>
        <v>243970.01</v>
      </c>
      <c r="M35" s="26">
        <f>+ตาราง3!D29</f>
        <v>14861.63</v>
      </c>
      <c r="N35" s="26">
        <f>+ตาราง3!E29</f>
        <v>12630.12</v>
      </c>
      <c r="O35" s="26">
        <f t="shared" si="0"/>
        <v>329318.95</v>
      </c>
      <c r="P35" s="524">
        <f>+ตาราง3!G29</f>
        <v>18</v>
      </c>
      <c r="Q35" s="26" t="s">
        <v>85</v>
      </c>
      <c r="R35" s="26">
        <f t="shared" si="1"/>
        <v>18295.497222222224</v>
      </c>
      <c r="S35" s="511">
        <f t="shared" si="2"/>
        <v>-51.505226164482799</v>
      </c>
      <c r="T35" s="511">
        <f t="shared" si="3"/>
        <v>-55.555555555555557</v>
      </c>
      <c r="U35" s="511">
        <f t="shared" si="4"/>
        <v>9.1132411299136962</v>
      </c>
    </row>
    <row r="36" spans="1:21" ht="19.05">
      <c r="A36" s="14"/>
      <c r="B36" s="286" t="s">
        <v>90</v>
      </c>
      <c r="C36" s="26">
        <v>1469832.84</v>
      </c>
      <c r="D36" s="26">
        <v>7196634.3600000003</v>
      </c>
      <c r="E36" s="26">
        <v>521173.87</v>
      </c>
      <c r="F36" s="26">
        <v>669506.29</v>
      </c>
      <c r="G36" s="26">
        <v>9857147.3599999994</v>
      </c>
      <c r="H36" s="524">
        <v>825</v>
      </c>
      <c r="I36" s="26" t="s">
        <v>85</v>
      </c>
      <c r="J36" s="26">
        <v>11948.057406060605</v>
      </c>
      <c r="K36" s="26">
        <f>+ตาราง3!B30</f>
        <v>1351290.12</v>
      </c>
      <c r="L36" s="26">
        <f>+ตาราง3!C30</f>
        <v>5684744.0700000003</v>
      </c>
      <c r="M36" s="26">
        <f>+ตาราง3!D30</f>
        <v>356358.52</v>
      </c>
      <c r="N36" s="26">
        <f>+ตาราง3!E30</f>
        <v>563151.51</v>
      </c>
      <c r="O36" s="26">
        <f t="shared" si="0"/>
        <v>7955544.2200000007</v>
      </c>
      <c r="P36" s="524">
        <f>+ตาราง3!G30</f>
        <v>1086</v>
      </c>
      <c r="Q36" s="26" t="s">
        <v>85</v>
      </c>
      <c r="R36" s="26">
        <f t="shared" si="1"/>
        <v>7325.5471639042362</v>
      </c>
      <c r="S36" s="511">
        <f t="shared" si="2"/>
        <v>23.902866823609944</v>
      </c>
      <c r="T36" s="511">
        <f t="shared" si="3"/>
        <v>-24.033149171270718</v>
      </c>
      <c r="U36" s="511">
        <f t="shared" si="4"/>
        <v>63.101228327806545</v>
      </c>
    </row>
    <row r="37" spans="1:21" ht="19.05">
      <c r="A37" s="14"/>
      <c r="B37" s="286" t="s">
        <v>91</v>
      </c>
      <c r="C37" s="26">
        <v>335002.51</v>
      </c>
      <c r="D37" s="26">
        <v>1640248.14</v>
      </c>
      <c r="E37" s="26">
        <v>118785.31</v>
      </c>
      <c r="F37" s="26">
        <v>152593.06</v>
      </c>
      <c r="G37" s="26">
        <v>2246629.02</v>
      </c>
      <c r="H37" s="524">
        <v>188</v>
      </c>
      <c r="I37" s="26" t="s">
        <v>85</v>
      </c>
      <c r="J37" s="26">
        <v>11950.154361702127</v>
      </c>
      <c r="K37" s="26">
        <f>+ตาราง3!B31</f>
        <v>686860.69</v>
      </c>
      <c r="L37" s="26">
        <f>+ตาราง3!C31</f>
        <v>2889555.09</v>
      </c>
      <c r="M37" s="26">
        <f>+ตาราง3!D31</f>
        <v>181137.02</v>
      </c>
      <c r="N37" s="26">
        <f>+ตาราง3!E31</f>
        <v>286249.88</v>
      </c>
      <c r="O37" s="26">
        <f t="shared" si="0"/>
        <v>4043802.6799999997</v>
      </c>
      <c r="P37" s="524">
        <f>+ตาราง3!G31</f>
        <v>552</v>
      </c>
      <c r="Q37" s="26" t="s">
        <v>85</v>
      </c>
      <c r="R37" s="26">
        <f t="shared" si="1"/>
        <v>7325.7294927536223</v>
      </c>
      <c r="S37" s="511">
        <f t="shared" si="2"/>
        <v>-44.44266454662916</v>
      </c>
      <c r="T37" s="511">
        <f t="shared" si="3"/>
        <v>-65.94202898550725</v>
      </c>
      <c r="U37" s="511">
        <f t="shared" si="4"/>
        <v>63.125793458833535</v>
      </c>
    </row>
    <row r="38" spans="1:21" ht="19.05">
      <c r="A38" s="14"/>
      <c r="B38" s="286" t="s">
        <v>238</v>
      </c>
      <c r="C38" s="26">
        <v>73118.59</v>
      </c>
      <c r="D38" s="26">
        <v>358005.16</v>
      </c>
      <c r="E38" s="26">
        <v>25926.42</v>
      </c>
      <c r="F38" s="26">
        <v>33305.39</v>
      </c>
      <c r="G38" s="26">
        <v>490355.56</v>
      </c>
      <c r="H38" s="524">
        <v>41</v>
      </c>
      <c r="I38" s="26" t="s">
        <v>85</v>
      </c>
      <c r="J38" s="26">
        <v>11959.891707317072</v>
      </c>
      <c r="K38" s="26">
        <f>+ตาราง3!B32</f>
        <v>64715.48</v>
      </c>
      <c r="L38" s="26">
        <f>+ตาราง3!C32</f>
        <v>272251.62</v>
      </c>
      <c r="M38" s="26">
        <f>+ตาราง3!D32</f>
        <v>17066.59</v>
      </c>
      <c r="N38" s="26">
        <f>+ตาราง3!E32</f>
        <v>26970.240000000002</v>
      </c>
      <c r="O38" s="26">
        <f t="shared" si="0"/>
        <v>381003.93</v>
      </c>
      <c r="P38" s="524">
        <f>+ตาราง3!G32</f>
        <v>52</v>
      </c>
      <c r="Q38" s="26" t="s">
        <v>85</v>
      </c>
      <c r="R38" s="26">
        <f t="shared" si="1"/>
        <v>7326.9986538461535</v>
      </c>
      <c r="S38" s="511">
        <f t="shared" si="2"/>
        <v>28.700919174245787</v>
      </c>
      <c r="T38" s="511">
        <f t="shared" si="3"/>
        <v>-21.153846153846153</v>
      </c>
      <c r="U38" s="511">
        <f t="shared" si="4"/>
        <v>63.230434074653189</v>
      </c>
    </row>
    <row r="39" spans="1:21" ht="38.049999999999997">
      <c r="A39" s="14"/>
      <c r="B39" s="512" t="s">
        <v>239</v>
      </c>
      <c r="C39" s="26">
        <v>14176.05</v>
      </c>
      <c r="D39" s="26">
        <v>69409.16</v>
      </c>
      <c r="E39" s="26">
        <v>5026.55</v>
      </c>
      <c r="F39" s="26">
        <v>6457.17</v>
      </c>
      <c r="G39" s="26">
        <v>95068.930000000008</v>
      </c>
      <c r="H39" s="524">
        <v>8</v>
      </c>
      <c r="I39" s="26" t="s">
        <v>85</v>
      </c>
      <c r="J39" s="26">
        <v>11883.616250000001</v>
      </c>
      <c r="K39" s="26">
        <f>+ตาราง3!B33</f>
        <v>4898.78</v>
      </c>
      <c r="L39" s="26">
        <f>+ตาราง3!C33</f>
        <v>20608.689999999999</v>
      </c>
      <c r="M39" s="26">
        <f>+ตาราง3!D33</f>
        <v>1291.8900000000001</v>
      </c>
      <c r="N39" s="26">
        <f>+ตาราง3!E33</f>
        <v>2041.57</v>
      </c>
      <c r="O39" s="26">
        <f t="shared" si="0"/>
        <v>28840.929999999997</v>
      </c>
      <c r="P39" s="524">
        <f>+ตาราง3!G33</f>
        <v>4</v>
      </c>
      <c r="Q39" s="26" t="s">
        <v>85</v>
      </c>
      <c r="R39" s="26">
        <f t="shared" si="1"/>
        <v>7210.2324999999992</v>
      </c>
      <c r="S39" s="511">
        <f>+(G39-O39)/O39*100</f>
        <v>229.63198482157136</v>
      </c>
      <c r="T39" s="511">
        <f>+(H39-P39)/P39*100</f>
        <v>100</v>
      </c>
      <c r="U39" s="511">
        <f t="shared" si="4"/>
        <v>64.815992410785668</v>
      </c>
    </row>
    <row r="40" spans="1:21" ht="19.05">
      <c r="A40" s="14"/>
      <c r="B40" s="286" t="s">
        <v>240</v>
      </c>
      <c r="C40" s="26">
        <v>8953.2999999999993</v>
      </c>
      <c r="D40" s="26">
        <v>43837.37</v>
      </c>
      <c r="E40" s="26">
        <v>3174.66</v>
      </c>
      <c r="F40" s="26">
        <v>4078.21</v>
      </c>
      <c r="G40" s="26">
        <v>60043.54</v>
      </c>
      <c r="H40" s="524">
        <v>5</v>
      </c>
      <c r="I40" s="26" t="s">
        <v>85</v>
      </c>
      <c r="J40" s="26">
        <v>12008.708000000001</v>
      </c>
      <c r="K40" s="26">
        <f>+ตาราง3!B34</f>
        <v>7477.09</v>
      </c>
      <c r="L40" s="26">
        <f>+ตาราง3!C34</f>
        <v>31455.37</v>
      </c>
      <c r="M40" s="26">
        <f>+ตาราง3!D34</f>
        <v>1971.84</v>
      </c>
      <c r="N40" s="26">
        <f>+ตาราง3!E34</f>
        <v>3116.08</v>
      </c>
      <c r="O40" s="26">
        <f t="shared" si="0"/>
        <v>44020.38</v>
      </c>
      <c r="P40" s="524">
        <f>+ตาราง3!G34</f>
        <v>6</v>
      </c>
      <c r="Q40" s="26" t="s">
        <v>85</v>
      </c>
      <c r="R40" s="26">
        <f t="shared" si="1"/>
        <v>7336.73</v>
      </c>
      <c r="S40" s="511">
        <f t="shared" si="2"/>
        <v>36.399413180894854</v>
      </c>
      <c r="T40" s="511">
        <f t="shared" si="3"/>
        <v>-16.666666666666664</v>
      </c>
      <c r="U40" s="511">
        <f t="shared" si="4"/>
        <v>63.679295817073836</v>
      </c>
    </row>
    <row r="41" spans="1:21" ht="76.099999999999994">
      <c r="A41" s="14"/>
      <c r="B41" s="512" t="s">
        <v>241</v>
      </c>
      <c r="C41" s="26">
        <v>94507.02</v>
      </c>
      <c r="D41" s="26">
        <v>462727.76</v>
      </c>
      <c r="E41" s="26">
        <v>33510.33</v>
      </c>
      <c r="F41" s="26">
        <v>43047.78</v>
      </c>
      <c r="G41" s="26">
        <v>633792.89</v>
      </c>
      <c r="H41" s="524">
        <v>53</v>
      </c>
      <c r="I41" s="26" t="s">
        <v>85</v>
      </c>
      <c r="J41" s="26">
        <v>11958.35641509434</v>
      </c>
      <c r="K41" s="26">
        <f>+ตาราง3!B35</f>
        <v>39705.910000000003</v>
      </c>
      <c r="L41" s="26">
        <f>+ตาราง3!C35</f>
        <v>167038.85</v>
      </c>
      <c r="M41" s="26">
        <f>+ตาราง3!D35</f>
        <v>10471.129999999999</v>
      </c>
      <c r="N41" s="26">
        <f>+ตาราง3!E35</f>
        <v>16547.48</v>
      </c>
      <c r="O41" s="26">
        <f t="shared" si="0"/>
        <v>233763.37000000002</v>
      </c>
      <c r="P41" s="524">
        <f>+ตาราง3!G35</f>
        <v>32</v>
      </c>
      <c r="Q41" s="26" t="s">
        <v>85</v>
      </c>
      <c r="R41" s="26">
        <f t="shared" si="1"/>
        <v>7305.1053125000008</v>
      </c>
      <c r="S41" s="511">
        <f t="shared" si="2"/>
        <v>171.12583549766583</v>
      </c>
      <c r="T41" s="511">
        <f t="shared" si="3"/>
        <v>65.625</v>
      </c>
      <c r="U41" s="511">
        <f t="shared" si="4"/>
        <v>63.698617658968061</v>
      </c>
    </row>
    <row r="42" spans="1:21" ht="19.05">
      <c r="A42" s="14"/>
      <c r="B42" s="286" t="s">
        <v>242</v>
      </c>
      <c r="C42" s="26">
        <v>162154.15</v>
      </c>
      <c r="D42" s="26">
        <v>793943.42</v>
      </c>
      <c r="E42" s="26">
        <v>57496.68</v>
      </c>
      <c r="F42" s="26">
        <v>73860.929999999993</v>
      </c>
      <c r="G42" s="26">
        <v>1087455.1800000002</v>
      </c>
      <c r="H42" s="524">
        <v>91</v>
      </c>
      <c r="I42" s="26" t="s">
        <v>85</v>
      </c>
      <c r="J42" s="26">
        <v>11950.056923076925</v>
      </c>
      <c r="K42" s="26">
        <f>+ตาราง3!B36</f>
        <v>168105.54</v>
      </c>
      <c r="L42" s="26">
        <f>+ตาราง3!C36</f>
        <v>707203.42</v>
      </c>
      <c r="M42" s="26">
        <f>+ตาราง3!D36</f>
        <v>44332.33</v>
      </c>
      <c r="N42" s="26">
        <f>+ตาราง3!E36</f>
        <v>70058.149999999994</v>
      </c>
      <c r="O42" s="26">
        <f t="shared" si="0"/>
        <v>989699.44000000006</v>
      </c>
      <c r="P42" s="524">
        <f>+ตาราง3!G36</f>
        <v>135</v>
      </c>
      <c r="Q42" s="26" t="s">
        <v>85</v>
      </c>
      <c r="R42" s="26">
        <f t="shared" si="1"/>
        <v>7331.1069629629637</v>
      </c>
      <c r="S42" s="511">
        <f t="shared" si="2"/>
        <v>9.8773158849114946</v>
      </c>
      <c r="T42" s="511">
        <f t="shared" si="3"/>
        <v>-32.592592592592595</v>
      </c>
      <c r="U42" s="511">
        <f t="shared" si="4"/>
        <v>63.004809279813756</v>
      </c>
    </row>
    <row r="43" spans="1:21" ht="19.05">
      <c r="A43" s="14"/>
      <c r="B43" s="286" t="s">
        <v>243</v>
      </c>
      <c r="C43" s="26">
        <v>80082.259999999995</v>
      </c>
      <c r="D43" s="26">
        <v>392100.89</v>
      </c>
      <c r="E43" s="26">
        <v>28395.599999999999</v>
      </c>
      <c r="F43" s="26">
        <v>36477.33</v>
      </c>
      <c r="G43" s="26">
        <v>537056.07999999996</v>
      </c>
      <c r="H43" s="524">
        <v>45</v>
      </c>
      <c r="I43" s="26" t="s">
        <v>85</v>
      </c>
      <c r="J43" s="26">
        <v>11934.579555555554</v>
      </c>
      <c r="K43" s="26">
        <f>+ตาราง3!B37</f>
        <v>38674.589999999997</v>
      </c>
      <c r="L43" s="26">
        <f>+ตาราง3!C37</f>
        <v>162700.17000000001</v>
      </c>
      <c r="M43" s="26">
        <f>+ตาราง3!D37</f>
        <v>10199.16</v>
      </c>
      <c r="N43" s="26">
        <f>+ตาราง3!E37</f>
        <v>16117.67</v>
      </c>
      <c r="O43" s="26">
        <f t="shared" si="0"/>
        <v>227691.59000000003</v>
      </c>
      <c r="P43" s="524">
        <f>+ตาราง3!G37</f>
        <v>31</v>
      </c>
      <c r="Q43" s="26" t="s">
        <v>85</v>
      </c>
      <c r="R43" s="26">
        <f t="shared" si="1"/>
        <v>7344.8900000000012</v>
      </c>
      <c r="S43" s="511">
        <f t="shared" si="2"/>
        <v>135.86996779283763</v>
      </c>
      <c r="T43" s="511">
        <f t="shared" si="3"/>
        <v>45.161290322580641</v>
      </c>
      <c r="U43" s="511">
        <f t="shared" si="4"/>
        <v>62.488200035065908</v>
      </c>
    </row>
    <row r="44" spans="1:21" ht="19.05">
      <c r="A44" s="14"/>
      <c r="B44" s="286" t="s">
        <v>244</v>
      </c>
      <c r="C44" s="26">
        <v>217366.14</v>
      </c>
      <c r="D44" s="26">
        <v>1064273.8500000001</v>
      </c>
      <c r="E44" s="26">
        <v>77073.77</v>
      </c>
      <c r="F44" s="26">
        <v>99009.9</v>
      </c>
      <c r="G44" s="26">
        <v>1457723.6600000001</v>
      </c>
      <c r="H44" s="524">
        <v>122</v>
      </c>
      <c r="I44" s="26" t="s">
        <v>85</v>
      </c>
      <c r="J44" s="26">
        <v>11948.554590163936</v>
      </c>
      <c r="K44" s="26">
        <f>+ตาราง3!B38</f>
        <v>189247.65</v>
      </c>
      <c r="L44" s="26">
        <f>+ตาราง3!C38</f>
        <v>796146.18</v>
      </c>
      <c r="M44" s="26">
        <f>+ตาราง3!D38</f>
        <v>49907.87</v>
      </c>
      <c r="N44" s="26">
        <f>+ตาราง3!E38</f>
        <v>78869.149999999994</v>
      </c>
      <c r="O44" s="26">
        <f t="shared" si="0"/>
        <v>1114170.8500000001</v>
      </c>
      <c r="P44" s="524">
        <f>+ตาราง3!G38</f>
        <v>152</v>
      </c>
      <c r="Q44" s="26" t="s">
        <v>85</v>
      </c>
      <c r="R44" s="26">
        <f t="shared" si="1"/>
        <v>7330.0713815789477</v>
      </c>
      <c r="S44" s="511">
        <f t="shared" si="2"/>
        <v>30.834840994089912</v>
      </c>
      <c r="T44" s="511">
        <f t="shared" si="3"/>
        <v>-19.736842105263158</v>
      </c>
      <c r="U44" s="511">
        <f t="shared" si="4"/>
        <v>63.007342877882522</v>
      </c>
    </row>
    <row r="45" spans="1:21" ht="19.05">
      <c r="A45" s="14"/>
      <c r="B45" s="286" t="s">
        <v>245</v>
      </c>
      <c r="C45" s="26">
        <v>31833.94</v>
      </c>
      <c r="D45" s="26">
        <v>155866.19</v>
      </c>
      <c r="E45" s="26">
        <v>11287.69</v>
      </c>
      <c r="F45" s="26">
        <v>14500.31</v>
      </c>
      <c r="G45" s="26">
        <v>213488.13</v>
      </c>
      <c r="H45" s="524">
        <v>18</v>
      </c>
      <c r="I45" s="26" t="s">
        <v>85</v>
      </c>
      <c r="J45" s="26">
        <v>11860.451666666668</v>
      </c>
      <c r="K45" s="26">
        <f>+ตาราง3!B39</f>
        <v>27330.04</v>
      </c>
      <c r="L45" s="26">
        <f>+ตาราง3!C39</f>
        <v>114974.79</v>
      </c>
      <c r="M45" s="26">
        <f>+ตาราง3!D39</f>
        <v>7207.4</v>
      </c>
      <c r="N45" s="26">
        <f>+ตาราง3!E39</f>
        <v>11389.84</v>
      </c>
      <c r="O45" s="26">
        <f t="shared" si="0"/>
        <v>160902.06999999998</v>
      </c>
      <c r="P45" s="524">
        <f>+ตาราง3!G39</f>
        <v>22</v>
      </c>
      <c r="Q45" s="26" t="s">
        <v>85</v>
      </c>
      <c r="R45" s="26">
        <f t="shared" si="1"/>
        <v>7313.7304545454535</v>
      </c>
      <c r="S45" s="511">
        <f t="shared" si="2"/>
        <v>32.682028267255994</v>
      </c>
      <c r="T45" s="511">
        <f t="shared" si="3"/>
        <v>-18.181818181818183</v>
      </c>
      <c r="U45" s="511">
        <f t="shared" si="4"/>
        <v>62.16692343775734</v>
      </c>
    </row>
    <row r="46" spans="1:21" ht="19.05">
      <c r="A46" s="14"/>
      <c r="B46" s="286" t="s">
        <v>111</v>
      </c>
      <c r="C46" s="26">
        <v>7836904.4400000004</v>
      </c>
      <c r="D46" s="26">
        <v>38371258.549999997</v>
      </c>
      <c r="E46" s="26">
        <v>1975966.57</v>
      </c>
      <c r="F46" s="26">
        <v>4744952.5199999996</v>
      </c>
      <c r="G46" s="26">
        <v>52929082.079999998</v>
      </c>
      <c r="H46" s="524">
        <v>90176</v>
      </c>
      <c r="I46" s="26" t="s">
        <v>148</v>
      </c>
      <c r="J46" s="26">
        <v>586.9530926188786</v>
      </c>
      <c r="K46" s="26">
        <f>+ตาราง3!B40</f>
        <v>8037159.5800000001</v>
      </c>
      <c r="L46" s="26">
        <f>+ตาราง3!C40</f>
        <v>34353711.149999999</v>
      </c>
      <c r="M46" s="26">
        <f>+ตาราง3!D40</f>
        <v>1524161.9</v>
      </c>
      <c r="N46" s="26">
        <f>+ตาราง3!E40</f>
        <v>4458823.91</v>
      </c>
      <c r="O46" s="26">
        <f t="shared" si="0"/>
        <v>48373856.539999992</v>
      </c>
      <c r="P46" s="524">
        <f>+ตาราง3!G40</f>
        <v>87619</v>
      </c>
      <c r="Q46" s="26" t="s">
        <v>148</v>
      </c>
      <c r="R46" s="26">
        <f t="shared" si="1"/>
        <v>552.09322795284118</v>
      </c>
      <c r="S46" s="511">
        <f t="shared" si="2"/>
        <v>9.4167094910725666</v>
      </c>
      <c r="T46" s="511">
        <f t="shared" si="3"/>
        <v>2.9183168034330453</v>
      </c>
      <c r="U46" s="511">
        <f t="shared" si="4"/>
        <v>6.3141264737656035</v>
      </c>
    </row>
    <row r="47" spans="1:21" ht="19.05">
      <c r="A47" s="14"/>
      <c r="B47" s="286" t="s">
        <v>112</v>
      </c>
      <c r="C47" s="26">
        <v>441030.64</v>
      </c>
      <c r="D47" s="26">
        <v>2159385.87</v>
      </c>
      <c r="E47" s="26">
        <v>111199.75</v>
      </c>
      <c r="F47" s="26">
        <v>267027.56</v>
      </c>
      <c r="G47" s="26">
        <v>2978643.8200000003</v>
      </c>
      <c r="H47" s="524">
        <v>5073</v>
      </c>
      <c r="I47" s="26" t="s">
        <v>251</v>
      </c>
      <c r="J47" s="26">
        <v>587.1562822787306</v>
      </c>
      <c r="K47" s="26">
        <f>+ตาราง3!B41</f>
        <v>454349.06</v>
      </c>
      <c r="L47" s="26">
        <f>+ตาราง3!C41</f>
        <v>1942051.34</v>
      </c>
      <c r="M47" s="26">
        <f>+ตาราง3!D41</f>
        <v>86162.47</v>
      </c>
      <c r="N47" s="26">
        <f>+ตาราง3!E41</f>
        <v>252061.99</v>
      </c>
      <c r="O47" s="26">
        <f t="shared" si="0"/>
        <v>2734624.8600000003</v>
      </c>
      <c r="P47" s="524">
        <f>+ตาราง3!G41</f>
        <v>4959</v>
      </c>
      <c r="Q47" s="26" t="s">
        <v>251</v>
      </c>
      <c r="R47" s="26">
        <f t="shared" si="1"/>
        <v>551.44683605565649</v>
      </c>
      <c r="S47" s="511">
        <f t="shared" si="2"/>
        <v>8.9233065774147882</v>
      </c>
      <c r="T47" s="511">
        <f t="shared" si="3"/>
        <v>2.2988505747126435</v>
      </c>
      <c r="U47" s="511">
        <f t="shared" si="4"/>
        <v>6.4755918228661349</v>
      </c>
    </row>
    <row r="48" spans="1:21" ht="19.05">
      <c r="A48" s="14"/>
      <c r="B48" s="286" t="s">
        <v>113</v>
      </c>
      <c r="C48" s="26">
        <v>8400.58</v>
      </c>
      <c r="D48" s="26">
        <v>41131.160000000003</v>
      </c>
      <c r="E48" s="26">
        <v>2118.09</v>
      </c>
      <c r="F48" s="26">
        <v>5086.24</v>
      </c>
      <c r="G48" s="26">
        <v>56736.07</v>
      </c>
      <c r="H48" s="524">
        <v>93</v>
      </c>
      <c r="I48" s="26" t="s">
        <v>251</v>
      </c>
      <c r="J48" s="26">
        <v>610.06526881720424</v>
      </c>
      <c r="K48" s="26">
        <f>+ตาราง3!B42</f>
        <v>6023.57</v>
      </c>
      <c r="L48" s="26">
        <f>+ตาราง3!C42</f>
        <v>25746.89</v>
      </c>
      <c r="M48" s="26">
        <f>+ตาราง3!D42</f>
        <v>1142.31</v>
      </c>
      <c r="N48" s="26">
        <f>+ตาราง3!E42</f>
        <v>3341.73</v>
      </c>
      <c r="O48" s="26">
        <f t="shared" si="0"/>
        <v>36254.5</v>
      </c>
      <c r="P48" s="524">
        <f>+ตาราง3!G42</f>
        <v>61</v>
      </c>
      <c r="Q48" s="26" t="s">
        <v>251</v>
      </c>
      <c r="R48" s="26">
        <f t="shared" si="1"/>
        <v>594.3360655737705</v>
      </c>
      <c r="S48" s="511">
        <f t="shared" si="2"/>
        <v>56.493869726516706</v>
      </c>
      <c r="T48" s="511">
        <f t="shared" si="3"/>
        <v>52.459016393442624</v>
      </c>
      <c r="U48" s="511">
        <f t="shared" si="4"/>
        <v>2.6465167023389053</v>
      </c>
    </row>
    <row r="49" spans="1:21" ht="19.05">
      <c r="A49" s="14"/>
      <c r="B49" s="286" t="s">
        <v>114</v>
      </c>
      <c r="C49" s="26">
        <v>114247.94</v>
      </c>
      <c r="D49" s="26">
        <v>559383.77</v>
      </c>
      <c r="E49" s="26">
        <v>28806.03</v>
      </c>
      <c r="F49" s="26">
        <v>69172.850000000006</v>
      </c>
      <c r="G49" s="26">
        <v>771610.59</v>
      </c>
      <c r="H49" s="524">
        <v>1317</v>
      </c>
      <c r="I49" s="26" t="s">
        <v>251</v>
      </c>
      <c r="J49" s="26">
        <v>585.88503416856486</v>
      </c>
      <c r="K49" s="26">
        <f>+ตาราง3!B43</f>
        <v>107563.7</v>
      </c>
      <c r="L49" s="26">
        <f>+ตาราง3!C43</f>
        <v>459765.94</v>
      </c>
      <c r="M49" s="26">
        <f>+ตาราง3!D43</f>
        <v>20398.310000000001</v>
      </c>
      <c r="N49" s="26">
        <f>+ตาราง3!E43</f>
        <v>59673.77</v>
      </c>
      <c r="O49" s="26">
        <f t="shared" si="0"/>
        <v>647401.72000000009</v>
      </c>
      <c r="P49" s="524">
        <f>+ตาราง3!G43</f>
        <v>1170</v>
      </c>
      <c r="Q49" s="26" t="s">
        <v>251</v>
      </c>
      <c r="R49" s="26">
        <f t="shared" si="1"/>
        <v>553.33480341880352</v>
      </c>
      <c r="S49" s="511">
        <f t="shared" si="2"/>
        <v>19.185749151237946</v>
      </c>
      <c r="T49" s="511">
        <f t="shared" si="3"/>
        <v>12.564102564102564</v>
      </c>
      <c r="U49" s="511">
        <f t="shared" si="4"/>
        <v>5.8825561935826745</v>
      </c>
    </row>
    <row r="50" spans="1:21" ht="19.05">
      <c r="A50" s="216"/>
      <c r="B50" s="286" t="s">
        <v>290</v>
      </c>
      <c r="C50" s="193">
        <v>1632184.93</v>
      </c>
      <c r="D50" s="193">
        <v>7991546.9800000004</v>
      </c>
      <c r="E50" s="193">
        <v>1088006.19</v>
      </c>
      <c r="F50" s="193">
        <v>396420.21</v>
      </c>
      <c r="G50" s="193">
        <v>11108158.310000001</v>
      </c>
      <c r="H50" s="513">
        <v>2712</v>
      </c>
      <c r="I50" s="286" t="s">
        <v>85</v>
      </c>
      <c r="J50" s="26">
        <v>4095.9285803834809</v>
      </c>
      <c r="K50" s="26">
        <f>+ตาราง3!B44</f>
        <v>1715324.35</v>
      </c>
      <c r="L50" s="26">
        <f>+ตาราง3!C44</f>
        <v>7361076.9800000004</v>
      </c>
      <c r="M50" s="26">
        <f>+ตาราง3!D44</f>
        <v>860755.55</v>
      </c>
      <c r="N50" s="26">
        <f>+ตาราง3!E44</f>
        <v>384053.46</v>
      </c>
      <c r="O50" s="26">
        <f t="shared" si="0"/>
        <v>10321210.340000002</v>
      </c>
      <c r="P50" s="524">
        <f>+ตาราง3!G44</f>
        <v>2797</v>
      </c>
      <c r="Q50" s="26" t="s">
        <v>85</v>
      </c>
      <c r="R50" s="26">
        <f t="shared" si="1"/>
        <v>3690.1002288165896</v>
      </c>
      <c r="S50" s="511">
        <f t="shared" si="2"/>
        <v>7.6245706082567697</v>
      </c>
      <c r="T50" s="511">
        <f t="shared" si="3"/>
        <v>-3.038970325348588</v>
      </c>
      <c r="U50" s="511">
        <f t="shared" si="4"/>
        <v>10.997759583810545</v>
      </c>
    </row>
    <row r="51" spans="1:21" ht="19.05">
      <c r="A51" s="216"/>
      <c r="B51" s="286" t="s">
        <v>289</v>
      </c>
      <c r="C51" s="193">
        <v>686033.49</v>
      </c>
      <c r="D51" s="193">
        <v>3358975.28</v>
      </c>
      <c r="E51" s="193">
        <v>457306.44</v>
      </c>
      <c r="F51" s="193">
        <v>166621.82</v>
      </c>
      <c r="G51" s="193">
        <v>4668937.03</v>
      </c>
      <c r="H51" s="513">
        <v>1140</v>
      </c>
      <c r="I51" s="286" t="s">
        <v>85</v>
      </c>
      <c r="J51" s="26">
        <v>4095.5587982456141</v>
      </c>
      <c r="K51" s="26">
        <f>+ตาราง3!B45</f>
        <v>646310.38</v>
      </c>
      <c r="L51" s="26">
        <f>+ตาราง3!C45</f>
        <v>2773551.54</v>
      </c>
      <c r="M51" s="26">
        <f>+ตาราง3!D45</f>
        <v>324320.73</v>
      </c>
      <c r="N51" s="26">
        <f>+ตาราง3!E45</f>
        <v>144706.01</v>
      </c>
      <c r="O51" s="26">
        <f t="shared" si="0"/>
        <v>3888888.66</v>
      </c>
      <c r="P51" s="524">
        <f>+ตาราง3!G45</f>
        <v>1054</v>
      </c>
      <c r="Q51" s="26" t="s">
        <v>85</v>
      </c>
      <c r="R51" s="26">
        <f t="shared" si="1"/>
        <v>3689.6476850094878</v>
      </c>
      <c r="S51" s="511">
        <f t="shared" si="2"/>
        <v>20.058387837722258</v>
      </c>
      <c r="T51" s="511">
        <f t="shared" si="3"/>
        <v>8.159392789373813</v>
      </c>
      <c r="U51" s="511">
        <f t="shared" si="4"/>
        <v>11.001351562244961</v>
      </c>
    </row>
    <row r="52" spans="1:21" ht="19.05">
      <c r="A52" s="216"/>
      <c r="B52" s="286" t="s">
        <v>288</v>
      </c>
      <c r="C52" s="193">
        <v>250906.98</v>
      </c>
      <c r="D52" s="193">
        <v>1228497.3999999999</v>
      </c>
      <c r="E52" s="193">
        <v>167253.32</v>
      </c>
      <c r="F52" s="193">
        <v>60939.54</v>
      </c>
      <c r="G52" s="193">
        <v>1707597.24</v>
      </c>
      <c r="H52" s="513">
        <v>417</v>
      </c>
      <c r="I52" s="286" t="s">
        <v>85</v>
      </c>
      <c r="J52" s="26">
        <v>4094.9574100719424</v>
      </c>
      <c r="K52" s="26">
        <f>+ตาราง3!B46</f>
        <v>224360.95999999999</v>
      </c>
      <c r="L52" s="26">
        <f>+ตาราง3!C46</f>
        <v>962813.98</v>
      </c>
      <c r="M52" s="26">
        <f>+ตาราง3!D46</f>
        <v>112585.09</v>
      </c>
      <c r="N52" s="26">
        <f>+ตาราง3!E46</f>
        <v>50233.42</v>
      </c>
      <c r="O52" s="26">
        <f t="shared" si="0"/>
        <v>1349993.45</v>
      </c>
      <c r="P52" s="524">
        <f>+ตาราง3!G46</f>
        <v>366</v>
      </c>
      <c r="Q52" s="26" t="s">
        <v>85</v>
      </c>
      <c r="R52" s="26">
        <f t="shared" si="1"/>
        <v>3688.5066939890708</v>
      </c>
      <c r="S52" s="511">
        <f t="shared" si="2"/>
        <v>26.489298151779927</v>
      </c>
      <c r="T52" s="511">
        <f t="shared" si="3"/>
        <v>13.934426229508196</v>
      </c>
      <c r="U52" s="511">
        <f t="shared" si="4"/>
        <v>11.019383989332024</v>
      </c>
    </row>
    <row r="53" spans="1:21" ht="19.05">
      <c r="A53" s="216" t="s">
        <v>345</v>
      </c>
      <c r="B53" s="286" t="s">
        <v>287</v>
      </c>
      <c r="C53" s="193">
        <v>17316.63</v>
      </c>
      <c r="D53" s="193">
        <v>84786.16</v>
      </c>
      <c r="E53" s="193">
        <v>11543.18</v>
      </c>
      <c r="F53" s="193">
        <v>4205.8100000000004</v>
      </c>
      <c r="G53" s="193">
        <v>117851.78</v>
      </c>
      <c r="H53" s="513">
        <v>29</v>
      </c>
      <c r="I53" s="286" t="s">
        <v>85</v>
      </c>
      <c r="J53" s="26">
        <v>4063.8544827586206</v>
      </c>
      <c r="K53" s="26">
        <f>+ตาราง3!B47</f>
        <v>23755.87</v>
      </c>
      <c r="L53" s="26">
        <f>+ตาราง3!C47</f>
        <v>101945.01</v>
      </c>
      <c r="M53" s="26">
        <f>+ตาราง3!D47</f>
        <v>11920.77</v>
      </c>
      <c r="N53" s="26">
        <f>+ตาราง3!E47</f>
        <v>5318.83</v>
      </c>
      <c r="O53" s="26">
        <f t="shared" si="0"/>
        <v>142940.47999999998</v>
      </c>
      <c r="P53" s="524">
        <f>+ตาราง3!G47</f>
        <v>39</v>
      </c>
      <c r="Q53" s="26" t="s">
        <v>85</v>
      </c>
      <c r="R53" s="26">
        <f t="shared" si="1"/>
        <v>3665.1405128205124</v>
      </c>
      <c r="S53" s="511">
        <f t="shared" si="2"/>
        <v>-17.551850952228499</v>
      </c>
      <c r="T53" s="511">
        <f t="shared" si="3"/>
        <v>-25.641025641025639</v>
      </c>
      <c r="U53" s="511">
        <f t="shared" si="4"/>
        <v>10.878545271140982</v>
      </c>
    </row>
    <row r="54" spans="1:21" ht="19.05">
      <c r="A54" s="216"/>
      <c r="B54" s="286" t="s">
        <v>291</v>
      </c>
      <c r="C54" s="193">
        <v>729509.29</v>
      </c>
      <c r="D54" s="193">
        <v>3571842.67</v>
      </c>
      <c r="E54" s="193">
        <v>486287.19</v>
      </c>
      <c r="F54" s="193">
        <v>177181.05</v>
      </c>
      <c r="G54" s="193">
        <v>4964820.2</v>
      </c>
      <c r="H54" s="513">
        <v>1212</v>
      </c>
      <c r="I54" s="286" t="s">
        <v>85</v>
      </c>
      <c r="J54" s="26">
        <v>4096.3863036303628</v>
      </c>
      <c r="K54" s="26">
        <f>+ตาราง3!B48</f>
        <v>689297.19</v>
      </c>
      <c r="L54" s="26">
        <f>+ตาราง3!C48</f>
        <v>2958023.46</v>
      </c>
      <c r="M54" s="26">
        <f>+ตาราง3!D48</f>
        <v>345891.66</v>
      </c>
      <c r="N54" s="26">
        <f>+ตาราง3!E48</f>
        <v>154330.56</v>
      </c>
      <c r="O54" s="26">
        <f t="shared" si="0"/>
        <v>4147542.87</v>
      </c>
      <c r="P54" s="524">
        <f>+ตาราง3!G48</f>
        <v>1124</v>
      </c>
      <c r="Q54" s="26" t="s">
        <v>85</v>
      </c>
      <c r="R54" s="26">
        <f t="shared" si="1"/>
        <v>3689.9847597864768</v>
      </c>
      <c r="S54" s="511">
        <f t="shared" si="2"/>
        <v>19.705096622666137</v>
      </c>
      <c r="T54" s="511">
        <f t="shared" si="3"/>
        <v>7.8291814946619214</v>
      </c>
      <c r="U54" s="511">
        <f t="shared" si="4"/>
        <v>11.013637461944494</v>
      </c>
    </row>
    <row r="55" spans="1:21" ht="19.05">
      <c r="A55" s="216"/>
      <c r="B55" s="286" t="s">
        <v>292</v>
      </c>
      <c r="C55" s="193">
        <v>100583.86</v>
      </c>
      <c r="D55" s="193">
        <v>492481.34</v>
      </c>
      <c r="E55" s="193">
        <v>67048.69</v>
      </c>
      <c r="F55" s="193">
        <v>24429.51</v>
      </c>
      <c r="G55" s="193">
        <v>684543.40000000014</v>
      </c>
      <c r="H55" s="513">
        <v>167</v>
      </c>
      <c r="I55" s="286" t="s">
        <v>85</v>
      </c>
      <c r="J55" s="26">
        <v>4099.0622754491023</v>
      </c>
      <c r="K55" s="26">
        <f>+ตาราง3!B49</f>
        <v>107467.01</v>
      </c>
      <c r="L55" s="26">
        <f>+ตาราง3!C49</f>
        <v>461179.81</v>
      </c>
      <c r="M55" s="26">
        <f>+ตาราง3!D49</f>
        <v>53927.31</v>
      </c>
      <c r="N55" s="26">
        <f>+ตาราง3!E49</f>
        <v>24061.38</v>
      </c>
      <c r="O55" s="26">
        <f t="shared" si="0"/>
        <v>646635.50999999989</v>
      </c>
      <c r="P55" s="524">
        <f>+ตาราง3!G49</f>
        <v>175</v>
      </c>
      <c r="Q55" s="26" t="s">
        <v>85</v>
      </c>
      <c r="R55" s="26">
        <f t="shared" si="1"/>
        <v>3695.0600571428567</v>
      </c>
      <c r="S55" s="511">
        <f t="shared" si="2"/>
        <v>5.8623272947073781</v>
      </c>
      <c r="T55" s="511">
        <f t="shared" si="3"/>
        <v>-4.5714285714285712</v>
      </c>
      <c r="U55" s="511">
        <f t="shared" si="4"/>
        <v>10.933576506429873</v>
      </c>
    </row>
    <row r="56" spans="1:21" ht="19.05">
      <c r="A56" s="216"/>
      <c r="B56" s="286" t="s">
        <v>293</v>
      </c>
      <c r="C56" s="193">
        <v>32422.639999999999</v>
      </c>
      <c r="D56" s="193">
        <v>158748.56</v>
      </c>
      <c r="E56" s="193">
        <v>21612.76</v>
      </c>
      <c r="F56" s="193">
        <v>7874.71</v>
      </c>
      <c r="G56" s="193">
        <v>220658.67</v>
      </c>
      <c r="H56" s="513">
        <v>54</v>
      </c>
      <c r="I56" s="286" t="s">
        <v>85</v>
      </c>
      <c r="J56" s="26">
        <v>4086.271666666667</v>
      </c>
      <c r="K56" s="26">
        <f>+ตาราง3!B50</f>
        <v>81448.679999999993</v>
      </c>
      <c r="L56" s="26">
        <f>+ตาราง3!C50</f>
        <v>349525.75</v>
      </c>
      <c r="M56" s="26">
        <f>+ตาราง3!D50</f>
        <v>40871.22</v>
      </c>
      <c r="N56" s="26">
        <f>+ตาราง3!E50</f>
        <v>18236</v>
      </c>
      <c r="O56" s="26">
        <f t="shared" si="0"/>
        <v>490081.65</v>
      </c>
      <c r="P56" s="524">
        <f>+ตาราง3!G50</f>
        <v>133</v>
      </c>
      <c r="Q56" s="26" t="s">
        <v>85</v>
      </c>
      <c r="R56" s="26">
        <f t="shared" si="1"/>
        <v>3684.8244360902258</v>
      </c>
      <c r="S56" s="511">
        <f t="shared" si="2"/>
        <v>-54.975120982391402</v>
      </c>
      <c r="T56" s="511">
        <f t="shared" si="3"/>
        <v>-59.398496240601503</v>
      </c>
      <c r="U56" s="511">
        <f t="shared" si="4"/>
        <v>10.894609432258211</v>
      </c>
    </row>
    <row r="57" spans="1:21" ht="19.05">
      <c r="A57" s="216"/>
      <c r="B57" s="286" t="s">
        <v>294</v>
      </c>
      <c r="C57" s="193">
        <v>235432.54</v>
      </c>
      <c r="D57" s="193">
        <v>1152731.04</v>
      </c>
      <c r="E57" s="193">
        <v>156938.14000000001</v>
      </c>
      <c r="F57" s="193">
        <v>57181.16</v>
      </c>
      <c r="G57" s="193">
        <v>1602282.8800000001</v>
      </c>
      <c r="H57" s="513">
        <v>391</v>
      </c>
      <c r="I57" s="286" t="s">
        <v>85</v>
      </c>
      <c r="J57" s="26">
        <v>4097.9101790281329</v>
      </c>
      <c r="K57" s="26">
        <f>+ตาราง3!B51</f>
        <v>282807.92</v>
      </c>
      <c r="L57" s="26">
        <f>+ตาราง3!C51</f>
        <v>1213631.06</v>
      </c>
      <c r="M57" s="26">
        <f>+ตาราง3!D51</f>
        <v>141913.98000000001</v>
      </c>
      <c r="N57" s="26">
        <f>+ตาราง3!E51</f>
        <v>63319.43</v>
      </c>
      <c r="O57" s="26">
        <f t="shared" si="0"/>
        <v>1701672.39</v>
      </c>
      <c r="P57" s="524">
        <f>+ตาราง3!G51</f>
        <v>461</v>
      </c>
      <c r="Q57" s="26" t="s">
        <v>85</v>
      </c>
      <c r="R57" s="26">
        <f t="shared" si="1"/>
        <v>3691.263318872017</v>
      </c>
      <c r="S57" s="511">
        <f t="shared" si="2"/>
        <v>-5.8406959285506055</v>
      </c>
      <c r="T57" s="511">
        <f t="shared" si="3"/>
        <v>-15.184381778741866</v>
      </c>
      <c r="U57" s="511">
        <f t="shared" si="4"/>
        <v>11.016468483217823</v>
      </c>
    </row>
    <row r="58" spans="1:21" ht="19.05">
      <c r="A58" s="14"/>
      <c r="B58" s="286" t="s">
        <v>346</v>
      </c>
      <c r="C58" s="26">
        <v>73025.88</v>
      </c>
      <c r="D58" s="26">
        <v>357551.22</v>
      </c>
      <c r="E58" s="26">
        <v>18812.27</v>
      </c>
      <c r="F58" s="26">
        <v>69490.77</v>
      </c>
      <c r="G58" s="26">
        <v>518880.14</v>
      </c>
      <c r="H58" s="524">
        <v>16464</v>
      </c>
      <c r="I58" s="26" t="s">
        <v>85</v>
      </c>
      <c r="J58" s="26">
        <v>31.516043488824103</v>
      </c>
      <c r="K58" s="26">
        <f>+ตาราง3!B52</f>
        <v>370631.47</v>
      </c>
      <c r="L58" s="26">
        <f>+ตาราง3!C52</f>
        <v>1584656.13</v>
      </c>
      <c r="M58" s="26">
        <f>+ตาราง3!D52</f>
        <v>71879.77</v>
      </c>
      <c r="N58" s="26">
        <f>+ตาราง3!E52</f>
        <v>323120.98</v>
      </c>
      <c r="O58" s="26">
        <f t="shared" si="0"/>
        <v>2350288.3499999996</v>
      </c>
      <c r="P58" s="524">
        <f>+ตาราง3!G52</f>
        <v>19177</v>
      </c>
      <c r="Q58" s="26" t="s">
        <v>85</v>
      </c>
      <c r="R58" s="26">
        <f t="shared" si="1"/>
        <v>122.55766543254938</v>
      </c>
      <c r="S58" s="511">
        <f t="shared" si="2"/>
        <v>-77.922702973871267</v>
      </c>
      <c r="T58" s="511">
        <f t="shared" si="3"/>
        <v>-14.147155446628773</v>
      </c>
      <c r="U58" s="511">
        <f t="shared" si="4"/>
        <v>-74.284722724121082</v>
      </c>
    </row>
    <row r="59" spans="1:21" ht="19.05">
      <c r="A59" s="14"/>
      <c r="B59" s="286" t="s">
        <v>117</v>
      </c>
      <c r="C59" s="26">
        <v>205340.09</v>
      </c>
      <c r="D59" s="26">
        <v>1005391.56</v>
      </c>
      <c r="E59" s="26">
        <v>52897.87</v>
      </c>
      <c r="F59" s="26">
        <v>195399.81</v>
      </c>
      <c r="G59" s="26">
        <v>1459029.3300000003</v>
      </c>
      <c r="H59" s="524">
        <v>46403</v>
      </c>
      <c r="I59" s="26" t="s">
        <v>85</v>
      </c>
      <c r="J59" s="26">
        <v>31.442564704868225</v>
      </c>
      <c r="K59" s="26">
        <f>+ตาราง3!B53</f>
        <v>869501.43</v>
      </c>
      <c r="L59" s="26">
        <f>+ตาราง3!C53</f>
        <v>3717603.27</v>
      </c>
      <c r="M59" s="26">
        <f>+ตาราง3!D53</f>
        <v>168629.93</v>
      </c>
      <c r="N59" s="26">
        <f>+ตาราง3!E53</f>
        <v>758041.82</v>
      </c>
      <c r="O59" s="26">
        <f t="shared" si="0"/>
        <v>5513776.4500000002</v>
      </c>
      <c r="P59" s="524">
        <f>+ตาราง3!G53</f>
        <v>44960</v>
      </c>
      <c r="Q59" s="26" t="s">
        <v>85</v>
      </c>
      <c r="R59" s="26">
        <f t="shared" si="1"/>
        <v>122.6373765569395</v>
      </c>
      <c r="S59" s="511">
        <f t="shared" si="2"/>
        <v>-73.53847506820847</v>
      </c>
      <c r="T59" s="511">
        <f t="shared" si="3"/>
        <v>3.2095195729537367</v>
      </c>
      <c r="U59" s="511">
        <f t="shared" si="4"/>
        <v>-74.361352478646907</v>
      </c>
    </row>
    <row r="60" spans="1:21" ht="19.05">
      <c r="A60" s="14"/>
      <c r="B60" s="286" t="s">
        <v>347</v>
      </c>
      <c r="C60" s="26">
        <v>86763.42</v>
      </c>
      <c r="D60" s="26">
        <v>424813.34</v>
      </c>
      <c r="E60" s="26">
        <v>22351.21</v>
      </c>
      <c r="F60" s="26">
        <v>82563.3</v>
      </c>
      <c r="G60" s="26">
        <v>616491.27</v>
      </c>
      <c r="H60" s="524">
        <v>19678</v>
      </c>
      <c r="I60" s="26" t="s">
        <v>85</v>
      </c>
      <c r="J60" s="26">
        <v>31.328959752007318</v>
      </c>
      <c r="K60" s="26">
        <f>+ตาราง3!B54</f>
        <v>363218.84</v>
      </c>
      <c r="L60" s="26">
        <f>+ตาราง3!C54</f>
        <v>1552963</v>
      </c>
      <c r="M60" s="26">
        <f>+ตาราง3!D54</f>
        <v>70442.17</v>
      </c>
      <c r="N60" s="26">
        <f>+ตาราง3!E54</f>
        <v>316658.56</v>
      </c>
      <c r="O60" s="26">
        <f t="shared" si="0"/>
        <v>2303282.5699999998</v>
      </c>
      <c r="P60" s="524">
        <f>+ตาราง3!G54</f>
        <v>18789</v>
      </c>
      <c r="Q60" s="26" t="s">
        <v>85</v>
      </c>
      <c r="R60" s="26">
        <f t="shared" si="1"/>
        <v>122.5867566129118</v>
      </c>
      <c r="S60" s="511">
        <f>+(G60-O60)/O60*100</f>
        <v>-73.234231959650515</v>
      </c>
      <c r="T60" s="511">
        <f t="shared" si="3"/>
        <v>4.7314918303262541</v>
      </c>
      <c r="U60" s="511">
        <f>+(J60-R60)/R60*100</f>
        <v>-74.443438575560208</v>
      </c>
    </row>
    <row r="61" spans="1:21" ht="19.05">
      <c r="A61" s="14"/>
      <c r="B61" s="286" t="s">
        <v>119</v>
      </c>
      <c r="C61" s="26">
        <v>169911.69</v>
      </c>
      <c r="D61" s="26">
        <v>831926.12</v>
      </c>
      <c r="E61" s="26">
        <v>43771.12</v>
      </c>
      <c r="F61" s="26">
        <v>161686.47</v>
      </c>
      <c r="G61" s="26">
        <v>1207295.4000000001</v>
      </c>
      <c r="H61" s="524">
        <v>38386</v>
      </c>
      <c r="I61" s="26" t="s">
        <v>85</v>
      </c>
      <c r="J61" s="26">
        <v>31.451451049861934</v>
      </c>
      <c r="K61" s="26">
        <f>+ตาราง3!B55</f>
        <v>674549.28</v>
      </c>
      <c r="L61" s="26">
        <f>+ตาราง3!C55</f>
        <v>2884074.15</v>
      </c>
      <c r="M61" s="26">
        <f>+ตาราง3!D55</f>
        <v>130821.18</v>
      </c>
      <c r="N61" s="26">
        <f>+ตาราง3!E55</f>
        <v>588080.18000000005</v>
      </c>
      <c r="O61" s="26">
        <f t="shared" si="0"/>
        <v>4277524.79</v>
      </c>
      <c r="P61" s="524">
        <f>+ตาราง3!G55</f>
        <v>34867</v>
      </c>
      <c r="Q61" s="26" t="s">
        <v>85</v>
      </c>
      <c r="R61" s="26">
        <f t="shared" si="1"/>
        <v>122.68118249347521</v>
      </c>
      <c r="S61" s="511">
        <f t="shared" si="2"/>
        <v>-71.77584095310408</v>
      </c>
      <c r="T61" s="511">
        <f t="shared" si="3"/>
        <v>10.092637737688932</v>
      </c>
      <c r="U61" s="511">
        <f t="shared" si="4"/>
        <v>-74.363263859528999</v>
      </c>
    </row>
    <row r="62" spans="1:21" ht="19.05">
      <c r="A62" s="14"/>
      <c r="B62" s="286" t="s">
        <v>120</v>
      </c>
      <c r="C62" s="26">
        <v>94716.73</v>
      </c>
      <c r="D62" s="26">
        <v>463754.56</v>
      </c>
      <c r="E62" s="26">
        <v>24400.07</v>
      </c>
      <c r="F62" s="26">
        <v>90131.6</v>
      </c>
      <c r="G62" s="26">
        <v>673002.96</v>
      </c>
      <c r="H62" s="524">
        <v>21492</v>
      </c>
      <c r="I62" s="26" t="s">
        <v>85</v>
      </c>
      <c r="J62" s="26">
        <v>31.314115019542154</v>
      </c>
      <c r="K62" s="26">
        <f>+ตาราง3!B56</f>
        <v>409918.41</v>
      </c>
      <c r="L62" s="26">
        <f>+ตาราง3!C56</f>
        <v>1752629.68</v>
      </c>
      <c r="M62" s="26">
        <f>+ตาราง3!D56</f>
        <v>79499.02</v>
      </c>
      <c r="N62" s="26">
        <f>+ตาราง3!E56</f>
        <v>357371.8</v>
      </c>
      <c r="O62" s="26">
        <f t="shared" si="0"/>
        <v>2599418.9099999997</v>
      </c>
      <c r="P62" s="524">
        <f>+ตาราง3!G56</f>
        <v>21198</v>
      </c>
      <c r="Q62" s="26" t="s">
        <v>85</v>
      </c>
      <c r="R62" s="26">
        <f t="shared" si="1"/>
        <v>122.62566798754598</v>
      </c>
      <c r="S62" s="511">
        <f t="shared" si="2"/>
        <v>-74.109484338559341</v>
      </c>
      <c r="T62" s="511">
        <f t="shared" si="3"/>
        <v>1.3869232946504388</v>
      </c>
      <c r="U62" s="511">
        <f t="shared" si="4"/>
        <v>-74.463653871616458</v>
      </c>
    </row>
    <row r="63" spans="1:21" ht="19.05">
      <c r="A63" s="14"/>
      <c r="B63" s="286" t="s">
        <v>121</v>
      </c>
      <c r="C63" s="26">
        <v>339100.36</v>
      </c>
      <c r="D63" s="26">
        <v>1660312.12</v>
      </c>
      <c r="E63" s="26">
        <v>87355.98</v>
      </c>
      <c r="F63" s="26">
        <v>322684.90000000002</v>
      </c>
      <c r="G63" s="26">
        <v>2409453.36</v>
      </c>
      <c r="H63" s="524">
        <v>76694</v>
      </c>
      <c r="I63" s="26" t="s">
        <v>85</v>
      </c>
      <c r="J63" s="26">
        <v>31.416451873679815</v>
      </c>
      <c r="K63" s="26">
        <f>+ตาราง3!B58</f>
        <v>145287.54</v>
      </c>
      <c r="L63" s="26">
        <f>+ตาราง3!C58</f>
        <v>621185.19999999995</v>
      </c>
      <c r="M63" s="26">
        <f>+ตาราง3!D58</f>
        <v>28176.87</v>
      </c>
      <c r="N63" s="26">
        <f>+ตาราง3!E58</f>
        <v>126663.42</v>
      </c>
      <c r="O63" s="26">
        <f t="shared" si="0"/>
        <v>921313.03</v>
      </c>
      <c r="P63" s="524">
        <f>+ตาราง3!G58</f>
        <v>7499</v>
      </c>
      <c r="Q63" s="26" t="s">
        <v>85</v>
      </c>
      <c r="R63" s="26">
        <f t="shared" si="1"/>
        <v>122.85811841578878</v>
      </c>
      <c r="S63" s="511">
        <f t="shared" si="2"/>
        <v>161.52385579524474</v>
      </c>
      <c r="T63" s="511">
        <f t="shared" si="3"/>
        <v>922.72302973729836</v>
      </c>
      <c r="U63" s="511">
        <f t="shared" si="4"/>
        <v>-74.428672456664927</v>
      </c>
    </row>
    <row r="64" spans="1:21" ht="19.05">
      <c r="A64" s="14"/>
      <c r="B64" s="287" t="s">
        <v>122</v>
      </c>
      <c r="C64" s="26">
        <v>5820379.25</v>
      </c>
      <c r="D64" s="26">
        <v>28497894.609999999</v>
      </c>
      <c r="E64" s="26">
        <v>1499393.75</v>
      </c>
      <c r="F64" s="26">
        <v>5538621.4900000002</v>
      </c>
      <c r="G64" s="26">
        <v>41356289.100000001</v>
      </c>
      <c r="H64" s="524">
        <v>1317278</v>
      </c>
      <c r="I64" s="26" t="s">
        <v>85</v>
      </c>
      <c r="J64" s="26">
        <v>31.395262883005714</v>
      </c>
      <c r="K64" s="26">
        <f>+ตาราง3!B59</f>
        <v>2621105.77</v>
      </c>
      <c r="L64" s="26">
        <f>+ตาราง3!C59</f>
        <v>11206688.130000001</v>
      </c>
      <c r="M64" s="26">
        <f>+ตาราง3!D59</f>
        <v>508333.72</v>
      </c>
      <c r="N64" s="26">
        <f>+ตาราง3!E59</f>
        <v>2285111.56</v>
      </c>
      <c r="O64" s="26">
        <f t="shared" si="0"/>
        <v>16621239.180000002</v>
      </c>
      <c r="P64" s="524">
        <f>+ตาราง3!G59</f>
        <v>135489</v>
      </c>
      <c r="Q64" s="26" t="s">
        <v>85</v>
      </c>
      <c r="R64" s="26">
        <f t="shared" si="1"/>
        <v>122.67593073976487</v>
      </c>
      <c r="S64" s="511">
        <f t="shared" si="2"/>
        <v>148.81591951196503</v>
      </c>
      <c r="T64" s="511">
        <f t="shared" si="3"/>
        <v>872.2398128261334</v>
      </c>
      <c r="U64" s="511">
        <f t="shared" si="4"/>
        <v>-74.40796846318193</v>
      </c>
    </row>
    <row r="65" spans="1:21" ht="19.05">
      <c r="A65" s="14"/>
      <c r="B65" s="287" t="s">
        <v>123</v>
      </c>
      <c r="C65" s="26">
        <v>355006.98</v>
      </c>
      <c r="D65" s="26">
        <v>1738194.57</v>
      </c>
      <c r="E65" s="26">
        <v>91453.71</v>
      </c>
      <c r="F65" s="26">
        <v>337821.51</v>
      </c>
      <c r="G65" s="26">
        <v>2522476.7700000005</v>
      </c>
      <c r="H65" s="524">
        <v>80349</v>
      </c>
      <c r="I65" s="26" t="s">
        <v>85</v>
      </c>
      <c r="J65" s="26">
        <v>31.394003285666287</v>
      </c>
      <c r="K65" s="26">
        <f>+ตาราง3!B60</f>
        <v>1576666.28</v>
      </c>
      <c r="L65" s="26">
        <f>+ตาราง3!C60</f>
        <v>6741127.1600000001</v>
      </c>
      <c r="M65" s="26">
        <f>+ตาราง3!D60</f>
        <v>305776.53000000003</v>
      </c>
      <c r="N65" s="26">
        <f>+ตาราง3!E60</f>
        <v>1374556.64</v>
      </c>
      <c r="O65" s="26">
        <f t="shared" si="0"/>
        <v>9998126.6100000013</v>
      </c>
      <c r="P65" s="524">
        <f>+ตาราง3!G60</f>
        <v>81516</v>
      </c>
      <c r="Q65" s="26" t="s">
        <v>85</v>
      </c>
      <c r="R65" s="26">
        <f t="shared" si="1"/>
        <v>122.65232113940823</v>
      </c>
      <c r="S65" s="511">
        <f t="shared" si="2"/>
        <v>-74.770505831792022</v>
      </c>
      <c r="T65" s="511">
        <f t="shared" si="3"/>
        <v>-1.4316207861033416</v>
      </c>
      <c r="U65" s="511">
        <f t="shared" si="4"/>
        <v>-74.40406916556968</v>
      </c>
    </row>
    <row r="66" spans="1:21" ht="19.05">
      <c r="A66" s="14"/>
      <c r="B66" s="287" t="s">
        <v>124</v>
      </c>
      <c r="C66" s="26">
        <v>70133.759999999995</v>
      </c>
      <c r="D66" s="26">
        <v>343390.78</v>
      </c>
      <c r="E66" s="26">
        <v>18067.23</v>
      </c>
      <c r="F66" s="26">
        <v>66738.67</v>
      </c>
      <c r="G66" s="26">
        <v>498330.44</v>
      </c>
      <c r="H66" s="524">
        <v>15952</v>
      </c>
      <c r="I66" s="26" t="s">
        <v>85</v>
      </c>
      <c r="J66" s="26">
        <v>31.239370611835508</v>
      </c>
      <c r="K66" s="26">
        <f>+ตาราง3!B61</f>
        <v>323931.90999999997</v>
      </c>
      <c r="L66" s="26">
        <f>+ตาราง3!C61</f>
        <v>1384989.45</v>
      </c>
      <c r="M66" s="26">
        <f>+ตาราง3!D61</f>
        <v>62822.92</v>
      </c>
      <c r="N66" s="26">
        <f>+ตาราง3!E61</f>
        <v>282407.74</v>
      </c>
      <c r="O66" s="26">
        <f t="shared" si="0"/>
        <v>2054152.0199999998</v>
      </c>
      <c r="P66" s="524">
        <f>+ตาราง3!G61</f>
        <v>16735</v>
      </c>
      <c r="Q66" s="26" t="s">
        <v>85</v>
      </c>
      <c r="R66" s="26">
        <f t="shared" si="1"/>
        <v>122.74586316103972</v>
      </c>
      <c r="S66" s="511">
        <f t="shared" si="2"/>
        <v>-75.740332986650131</v>
      </c>
      <c r="T66" s="511">
        <f t="shared" si="3"/>
        <v>-4.6788168509112635</v>
      </c>
      <c r="U66" s="511">
        <f t="shared" si="4"/>
        <v>-74.549553192802776</v>
      </c>
    </row>
    <row r="67" spans="1:21" ht="19.05">
      <c r="A67" s="14"/>
      <c r="B67" s="287" t="s">
        <v>295</v>
      </c>
      <c r="C67" s="26">
        <v>9399.3700000000008</v>
      </c>
      <c r="D67" s="26">
        <v>46021.440000000002</v>
      </c>
      <c r="E67" s="26">
        <v>2421.38</v>
      </c>
      <c r="F67" s="26">
        <v>8944.36</v>
      </c>
      <c r="G67" s="26">
        <v>66786.55</v>
      </c>
      <c r="H67" s="524">
        <v>2105</v>
      </c>
      <c r="I67" s="26" t="s">
        <v>85</v>
      </c>
      <c r="J67" s="26">
        <v>31.727577197149646</v>
      </c>
      <c r="K67" s="26">
        <f>+ตาราง3!B62</f>
        <v>47440.83</v>
      </c>
      <c r="L67" s="26">
        <f>+ตาราง3!C62</f>
        <v>202835.98</v>
      </c>
      <c r="M67" s="26">
        <f>+ตาราง3!D62</f>
        <v>9200.61</v>
      </c>
      <c r="N67" s="26">
        <f>+ตาราง3!E62</f>
        <v>41359.49</v>
      </c>
      <c r="O67" s="26">
        <f t="shared" si="0"/>
        <v>300836.90999999997</v>
      </c>
      <c r="P67" s="524">
        <f>+ตาราง3!G62</f>
        <v>2442</v>
      </c>
      <c r="Q67" s="26" t="s">
        <v>85</v>
      </c>
      <c r="R67" s="26">
        <f t="shared" si="1"/>
        <v>123.19283783783783</v>
      </c>
      <c r="S67" s="511">
        <f t="shared" si="2"/>
        <v>-77.799748707696807</v>
      </c>
      <c r="T67" s="511">
        <f t="shared" si="3"/>
        <v>-13.800163800163801</v>
      </c>
      <c r="U67" s="511">
        <f t="shared" si="4"/>
        <v>-74.245599213394584</v>
      </c>
    </row>
    <row r="68" spans="1:21" ht="19.05">
      <c r="A68" s="14"/>
      <c r="B68" s="287" t="s">
        <v>296</v>
      </c>
      <c r="C68" s="26">
        <v>2169.09</v>
      </c>
      <c r="D68" s="26">
        <v>10620.33</v>
      </c>
      <c r="E68" s="26">
        <v>558.78</v>
      </c>
      <c r="F68" s="26">
        <v>2064.08</v>
      </c>
      <c r="G68" s="26">
        <v>15412.28</v>
      </c>
      <c r="H68" s="524">
        <v>433</v>
      </c>
      <c r="I68" s="26" t="s">
        <v>85</v>
      </c>
      <c r="J68" s="26">
        <v>35.594180138568127</v>
      </c>
      <c r="K68" s="26">
        <f>+ตาราง3!B63</f>
        <v>10377.67</v>
      </c>
      <c r="L68" s="26">
        <f>+ตาราง3!C63</f>
        <v>44370.38</v>
      </c>
      <c r="M68" s="26">
        <f>+ตาราง3!D63</f>
        <v>2012.63</v>
      </c>
      <c r="N68" s="26">
        <f>+ตาราง3!E63</f>
        <v>9047.39</v>
      </c>
      <c r="O68" s="26">
        <f t="shared" si="0"/>
        <v>65808.069999999992</v>
      </c>
      <c r="P68" s="524">
        <f>+ตาราง3!G63</f>
        <v>522</v>
      </c>
      <c r="Q68" s="26" t="s">
        <v>85</v>
      </c>
      <c r="R68" s="26">
        <f t="shared" si="1"/>
        <v>126.06909961685822</v>
      </c>
      <c r="S68" s="511">
        <f t="shared" si="2"/>
        <v>-76.579954403768411</v>
      </c>
      <c r="T68" s="511">
        <f t="shared" si="3"/>
        <v>-17.049808429118773</v>
      </c>
      <c r="U68" s="511">
        <f t="shared" si="4"/>
        <v>-71.766134408238131</v>
      </c>
    </row>
    <row r="69" spans="1:21" ht="19.05">
      <c r="A69" s="14"/>
      <c r="B69" s="286" t="s">
        <v>125</v>
      </c>
      <c r="C69" s="26">
        <v>749204.47999999998</v>
      </c>
      <c r="D69" s="26">
        <v>3668274.77</v>
      </c>
      <c r="E69" s="26">
        <v>248669.59</v>
      </c>
      <c r="F69" s="26">
        <v>629456.96</v>
      </c>
      <c r="G69" s="26">
        <v>5295605.8</v>
      </c>
      <c r="H69" s="524">
        <v>6284</v>
      </c>
      <c r="I69" s="26" t="s">
        <v>85</v>
      </c>
      <c r="J69" s="26">
        <v>842.71257161043923</v>
      </c>
      <c r="K69" s="26">
        <f>+ตาราง3!B64</f>
        <v>884578.08</v>
      </c>
      <c r="L69" s="26">
        <f>+ตาราง3!C64</f>
        <v>3763874.49</v>
      </c>
      <c r="M69" s="26">
        <f>+ตาราง3!D64</f>
        <v>220513.14</v>
      </c>
      <c r="N69" s="26">
        <f>+ตาราง3!E64</f>
        <v>678385.2</v>
      </c>
      <c r="O69" s="26">
        <f t="shared" si="0"/>
        <v>5547350.9100000001</v>
      </c>
      <c r="P69" s="524">
        <f>+ตาราง3!G64</f>
        <v>8129</v>
      </c>
      <c r="Q69" s="26" t="s">
        <v>85</v>
      </c>
      <c r="R69" s="26">
        <f t="shared" si="1"/>
        <v>682.4149231147743</v>
      </c>
      <c r="S69" s="511">
        <f t="shared" si="2"/>
        <v>-4.5381140310808341</v>
      </c>
      <c r="T69" s="511">
        <f t="shared" si="3"/>
        <v>-22.69651863697872</v>
      </c>
      <c r="U69" s="511">
        <f t="shared" si="4"/>
        <v>23.489763055592604</v>
      </c>
    </row>
    <row r="70" spans="1:21" ht="19.05">
      <c r="A70" s="14"/>
      <c r="B70" s="286" t="s">
        <v>126</v>
      </c>
      <c r="C70" s="26">
        <v>815060.47999999998</v>
      </c>
      <c r="D70" s="26">
        <v>3990720.65</v>
      </c>
      <c r="E70" s="26">
        <v>270527.95</v>
      </c>
      <c r="F70" s="26">
        <v>684787</v>
      </c>
      <c r="G70" s="26">
        <v>5761096.0800000001</v>
      </c>
      <c r="H70" s="524">
        <v>6838</v>
      </c>
      <c r="I70" s="26" t="s">
        <v>85</v>
      </c>
      <c r="J70" s="26">
        <v>842.51185726820711</v>
      </c>
      <c r="K70" s="26">
        <f>+ตาราง3!B65</f>
        <v>938580.69</v>
      </c>
      <c r="L70" s="26">
        <f>+ตาราง3!C65</f>
        <v>3993655.31</v>
      </c>
      <c r="M70" s="26">
        <f>+ตาราง3!D65</f>
        <v>233975.25</v>
      </c>
      <c r="N70" s="26">
        <f>+ตาราง3!E65</f>
        <v>719799.95</v>
      </c>
      <c r="O70" s="26">
        <f t="shared" si="0"/>
        <v>5886011.2000000002</v>
      </c>
      <c r="P70" s="524">
        <f>+ตาราง3!G65</f>
        <v>8624</v>
      </c>
      <c r="Q70" s="26" t="s">
        <v>85</v>
      </c>
      <c r="R70" s="26">
        <f t="shared" si="1"/>
        <v>682.51521335807047</v>
      </c>
      <c r="S70" s="511">
        <f t="shared" si="2"/>
        <v>-2.1222372121887925</v>
      </c>
      <c r="T70" s="511">
        <f t="shared" si="3"/>
        <v>-20.709647495361779</v>
      </c>
      <c r="U70" s="511">
        <f t="shared" si="4"/>
        <v>23.44220916672769</v>
      </c>
    </row>
    <row r="71" spans="1:21" ht="19.05">
      <c r="A71" s="14"/>
      <c r="B71" s="286" t="s">
        <v>127</v>
      </c>
      <c r="C71" s="26">
        <v>1540216.42</v>
      </c>
      <c r="D71" s="26">
        <v>7541248.3300000001</v>
      </c>
      <c r="E71" s="26">
        <v>511215.55</v>
      </c>
      <c r="F71" s="26">
        <v>1294039.1599999999</v>
      </c>
      <c r="G71" s="26">
        <v>10886719.460000001</v>
      </c>
      <c r="H71" s="524">
        <v>12923</v>
      </c>
      <c r="I71" s="26" t="s">
        <v>85</v>
      </c>
      <c r="J71" s="26">
        <v>842.42973458175356</v>
      </c>
      <c r="K71" s="26">
        <f>+ตาราง3!B66</f>
        <v>1310514.21</v>
      </c>
      <c r="L71" s="26">
        <f>+ตาราง3!C66</f>
        <v>5576230.2199999997</v>
      </c>
      <c r="M71" s="26">
        <f>+ตาราง3!D66</f>
        <v>326693.15000000002</v>
      </c>
      <c r="N71" s="26">
        <f>+ตาราง3!E66</f>
        <v>1005036.72</v>
      </c>
      <c r="O71" s="26">
        <f t="shared" si="0"/>
        <v>8218474.2999999998</v>
      </c>
      <c r="P71" s="524">
        <f>+ตาราง3!G66</f>
        <v>12041</v>
      </c>
      <c r="Q71" s="26" t="s">
        <v>85</v>
      </c>
      <c r="R71" s="26">
        <f t="shared" si="1"/>
        <v>682.54084378373886</v>
      </c>
      <c r="S71" s="511">
        <f t="shared" si="2"/>
        <v>32.466429444209624</v>
      </c>
      <c r="T71" s="511">
        <f t="shared" si="3"/>
        <v>7.3249730088863059</v>
      </c>
      <c r="U71" s="511">
        <f t="shared" si="4"/>
        <v>23.42554181983504</v>
      </c>
    </row>
    <row r="72" spans="1:21" ht="19.05">
      <c r="A72" s="14"/>
      <c r="B72" s="286" t="s">
        <v>128</v>
      </c>
      <c r="C72" s="26">
        <v>595293.82999999996</v>
      </c>
      <c r="D72" s="26">
        <v>2914693.38</v>
      </c>
      <c r="E72" s="26">
        <v>197584.87</v>
      </c>
      <c r="F72" s="26">
        <v>500146.29</v>
      </c>
      <c r="G72" s="26">
        <v>4207718.37</v>
      </c>
      <c r="H72" s="524">
        <v>4994</v>
      </c>
      <c r="I72" s="26" t="s">
        <v>85</v>
      </c>
      <c r="J72" s="26">
        <v>842.55473968762522</v>
      </c>
      <c r="K72" s="26">
        <f>+ตาราง3!B67</f>
        <v>669328.21</v>
      </c>
      <c r="L72" s="26">
        <f>+ตาราง3!C67</f>
        <v>2847987.57</v>
      </c>
      <c r="M72" s="26">
        <f>+ตาราง3!D67</f>
        <v>166854.31</v>
      </c>
      <c r="N72" s="26">
        <f>+ตาราง3!E67</f>
        <v>513309.53</v>
      </c>
      <c r="O72" s="26">
        <f t="shared" si="0"/>
        <v>4197479.62</v>
      </c>
      <c r="P72" s="524">
        <f>+ตาราง3!G67</f>
        <v>6148</v>
      </c>
      <c r="Q72" s="26" t="s">
        <v>85</v>
      </c>
      <c r="R72" s="26">
        <f t="shared" si="1"/>
        <v>682.73904033832139</v>
      </c>
      <c r="S72" s="511">
        <f t="shared" si="2"/>
        <v>0.24392613965806462</v>
      </c>
      <c r="T72" s="511">
        <f t="shared" si="3"/>
        <v>-18.770331815224463</v>
      </c>
      <c r="U72" s="511">
        <f t="shared" si="4"/>
        <v>23.408021206771696</v>
      </c>
    </row>
    <row r="73" spans="1:21" ht="19.05">
      <c r="A73" s="14"/>
      <c r="B73" s="286" t="s">
        <v>129</v>
      </c>
      <c r="C73" s="26">
        <v>805635.25</v>
      </c>
      <c r="D73" s="26">
        <v>3944572.61</v>
      </c>
      <c r="E73" s="26">
        <v>205512.46</v>
      </c>
      <c r="F73" s="26">
        <v>1176665.92</v>
      </c>
      <c r="G73" s="26">
        <v>6132386.2399999993</v>
      </c>
      <c r="H73" s="524">
        <v>4594</v>
      </c>
      <c r="I73" s="26" t="s">
        <v>85</v>
      </c>
      <c r="J73" s="26">
        <v>1334.8685764040051</v>
      </c>
      <c r="K73" s="26">
        <f>+ตาราง3!B68</f>
        <v>776095.85</v>
      </c>
      <c r="L73" s="26">
        <f>+ตาราง3!C68</f>
        <v>3302842.38</v>
      </c>
      <c r="M73" s="26">
        <f>+ตาราง3!D68</f>
        <v>147890.49</v>
      </c>
      <c r="N73" s="26">
        <f>+ตาราง3!E68</f>
        <v>1031426.72</v>
      </c>
      <c r="O73" s="26">
        <f t="shared" ref="O73:O124" si="5">SUM(K73:N73)</f>
        <v>5258255.4399999995</v>
      </c>
      <c r="P73" s="524">
        <f>+ตาราง3!G68</f>
        <v>4053</v>
      </c>
      <c r="Q73" s="26" t="s">
        <v>85</v>
      </c>
      <c r="R73" s="26">
        <f t="shared" ref="R73:R125" si="6">+O73/P73</f>
        <v>1297.3736590180113</v>
      </c>
      <c r="S73" s="511">
        <f t="shared" ref="S73:S125" si="7">+(G73-O73)/O73*100</f>
        <v>16.623969869367926</v>
      </c>
      <c r="T73" s="511">
        <f t="shared" ref="T73:T125" si="8">+(H73-P73)/P73*100</f>
        <v>13.348137182334074</v>
      </c>
      <c r="U73" s="511">
        <f t="shared" ref="U73:U123" si="9">+(J73-R73)/R73*100</f>
        <v>2.8900630998145864</v>
      </c>
    </row>
    <row r="74" spans="1:21" ht="19.05">
      <c r="A74" s="14"/>
      <c r="B74" s="286" t="s">
        <v>130</v>
      </c>
      <c r="C74" s="26">
        <v>210132.01</v>
      </c>
      <c r="D74" s="26">
        <v>1028853.88</v>
      </c>
      <c r="E74" s="26">
        <v>53603.35</v>
      </c>
      <c r="F74" s="26">
        <v>306907.09000000003</v>
      </c>
      <c r="G74" s="26">
        <v>1599496.3300000003</v>
      </c>
      <c r="H74" s="524">
        <v>1198</v>
      </c>
      <c r="I74" s="26" t="s">
        <v>85</v>
      </c>
      <c r="J74" s="26">
        <v>1335.1388397328883</v>
      </c>
      <c r="K74" s="26">
        <f>+ตาราง3!B69</f>
        <v>238183.9</v>
      </c>
      <c r="L74" s="26">
        <f>+ตาราง3!C69</f>
        <v>1013642.67</v>
      </c>
      <c r="M74" s="26">
        <f>+ตาราง3!D69</f>
        <v>45387.61</v>
      </c>
      <c r="N74" s="26">
        <f>+ตาราง3!E69</f>
        <v>316544.96999999997</v>
      </c>
      <c r="O74" s="26">
        <f t="shared" si="5"/>
        <v>1613759.1500000001</v>
      </c>
      <c r="P74" s="524">
        <f>+ตาราง3!G69</f>
        <v>1244</v>
      </c>
      <c r="Q74" s="26" t="s">
        <v>85</v>
      </c>
      <c r="R74" s="26">
        <f t="shared" si="6"/>
        <v>1297.2340434083603</v>
      </c>
      <c r="S74" s="511">
        <f t="shared" si="7"/>
        <v>-0.88382581750193823</v>
      </c>
      <c r="T74" s="511">
        <f t="shared" si="8"/>
        <v>-3.697749196141479</v>
      </c>
      <c r="U74" s="511">
        <f t="shared" si="9"/>
        <v>2.9219705200564037</v>
      </c>
    </row>
    <row r="75" spans="1:21" ht="19.05">
      <c r="A75" s="14"/>
      <c r="B75" s="286" t="s">
        <v>252</v>
      </c>
      <c r="C75" s="26">
        <v>232618.46</v>
      </c>
      <c r="D75" s="26">
        <v>1138952.6299999999</v>
      </c>
      <c r="E75" s="26">
        <v>59339.5</v>
      </c>
      <c r="F75" s="26">
        <v>339749.55</v>
      </c>
      <c r="G75" s="26">
        <v>1770660.14</v>
      </c>
      <c r="H75" s="524">
        <v>1326</v>
      </c>
      <c r="I75" s="26" t="s">
        <v>85</v>
      </c>
      <c r="J75" s="26">
        <v>1335.3394720965309</v>
      </c>
      <c r="K75" s="26">
        <f>+ตาราง3!B70</f>
        <v>271953.26</v>
      </c>
      <c r="L75" s="26">
        <f>+ตาราง3!C70</f>
        <v>1157355.43</v>
      </c>
      <c r="M75" s="26">
        <f>+ตาราง3!D70</f>
        <v>51822.59</v>
      </c>
      <c r="N75" s="26">
        <f>+ตาราง3!E70</f>
        <v>361424.25</v>
      </c>
      <c r="O75" s="26">
        <f t="shared" si="5"/>
        <v>1842555.53</v>
      </c>
      <c r="P75" s="524">
        <f>+ตาราง3!G70</f>
        <v>1420</v>
      </c>
      <c r="Q75" s="26" t="s">
        <v>85</v>
      </c>
      <c r="R75" s="26">
        <f t="shared" si="6"/>
        <v>1297.5743169014086</v>
      </c>
      <c r="S75" s="511">
        <f t="shared" si="7"/>
        <v>-3.9019388468579899</v>
      </c>
      <c r="T75" s="511">
        <f t="shared" si="8"/>
        <v>-6.6197183098591541</v>
      </c>
      <c r="U75" s="511">
        <f t="shared" si="9"/>
        <v>2.9104425621882748</v>
      </c>
    </row>
    <row r="76" spans="1:21" ht="19.05">
      <c r="A76" s="14"/>
      <c r="B76" s="286" t="s">
        <v>132</v>
      </c>
      <c r="C76" s="26">
        <v>17446.38</v>
      </c>
      <c r="D76" s="26">
        <v>85421.45</v>
      </c>
      <c r="E76" s="26">
        <v>4450.46</v>
      </c>
      <c r="F76" s="26">
        <v>25481.22</v>
      </c>
      <c r="G76" s="26">
        <v>132799.51</v>
      </c>
      <c r="H76" s="524">
        <v>100</v>
      </c>
      <c r="I76" s="26" t="s">
        <v>85</v>
      </c>
      <c r="J76" s="26">
        <v>1327.9951000000001</v>
      </c>
      <c r="K76" s="26">
        <f>+ตาราง3!B71</f>
        <v>9791.1200000000008</v>
      </c>
      <c r="L76" s="26">
        <f>+ตาราง3!C71</f>
        <v>41668.199999999997</v>
      </c>
      <c r="M76" s="26">
        <f>+ตาราง3!D71</f>
        <v>1865.77</v>
      </c>
      <c r="N76" s="26">
        <f>+ตาราง3!E71</f>
        <v>13012.34</v>
      </c>
      <c r="O76" s="26">
        <f t="shared" si="5"/>
        <v>66337.429999999993</v>
      </c>
      <c r="P76" s="524">
        <f>+ตาราง3!G71</f>
        <v>51</v>
      </c>
      <c r="Q76" s="26" t="s">
        <v>85</v>
      </c>
      <c r="R76" s="26">
        <f t="shared" si="6"/>
        <v>1300.7339215686272</v>
      </c>
      <c r="S76" s="511">
        <f t="shared" si="7"/>
        <v>100.18790296820366</v>
      </c>
      <c r="T76" s="511">
        <f t="shared" si="8"/>
        <v>96.078431372549019</v>
      </c>
      <c r="U76" s="511">
        <f t="shared" si="9"/>
        <v>2.0958305137838709</v>
      </c>
    </row>
    <row r="77" spans="1:21" ht="19.05">
      <c r="A77" s="14"/>
      <c r="B77" s="286" t="s">
        <v>253</v>
      </c>
      <c r="C77" s="26">
        <v>286896.09999999998</v>
      </c>
      <c r="D77" s="26">
        <v>1404708.24</v>
      </c>
      <c r="E77" s="26">
        <v>73185.38</v>
      </c>
      <c r="F77" s="26">
        <v>419024.45</v>
      </c>
      <c r="G77" s="26">
        <v>2183814.17</v>
      </c>
      <c r="H77" s="524">
        <v>1636</v>
      </c>
      <c r="I77" s="26" t="s">
        <v>85</v>
      </c>
      <c r="J77" s="26">
        <v>1334.8497371638141</v>
      </c>
      <c r="K77" s="26">
        <f>+ตาราง3!B72</f>
        <v>278547.28000000003</v>
      </c>
      <c r="L77" s="26">
        <f>+ตาราง3!C72</f>
        <v>1185417.68</v>
      </c>
      <c r="M77" s="26">
        <f>+ตาราง3!D72</f>
        <v>53079.13</v>
      </c>
      <c r="N77" s="26">
        <f>+ตาราง3!E72</f>
        <v>370187.66</v>
      </c>
      <c r="O77" s="26">
        <f t="shared" si="5"/>
        <v>1887231.7499999998</v>
      </c>
      <c r="P77" s="524">
        <f>+ตาราง3!G72</f>
        <v>1454</v>
      </c>
      <c r="Q77" s="26" t="s">
        <v>85</v>
      </c>
      <c r="R77" s="26">
        <f t="shared" si="6"/>
        <v>1297.9585625859695</v>
      </c>
      <c r="S77" s="511">
        <f t="shared" si="7"/>
        <v>15.715209327100405</v>
      </c>
      <c r="T77" s="511">
        <f t="shared" si="8"/>
        <v>12.517193947730398</v>
      </c>
      <c r="U77" s="511">
        <f t="shared" si="9"/>
        <v>2.8422459423007296</v>
      </c>
    </row>
    <row r="78" spans="1:21" ht="19.05">
      <c r="A78" s="14"/>
      <c r="B78" s="286" t="s">
        <v>134</v>
      </c>
      <c r="C78" s="26">
        <v>7753.95</v>
      </c>
      <c r="D78" s="26">
        <v>37965.089999999997</v>
      </c>
      <c r="E78" s="26">
        <v>1977.98</v>
      </c>
      <c r="F78" s="26">
        <v>11324.99</v>
      </c>
      <c r="G78" s="26">
        <v>59022.009999999995</v>
      </c>
      <c r="H78" s="524">
        <v>44</v>
      </c>
      <c r="I78" s="26" t="s">
        <v>85</v>
      </c>
      <c r="J78" s="26">
        <v>1341.409318181818</v>
      </c>
      <c r="K78" s="26">
        <f>+ตาราง3!B73</f>
        <v>8392.39</v>
      </c>
      <c r="L78" s="26">
        <f>+ตาราง3!C73</f>
        <v>35715.599999999999</v>
      </c>
      <c r="M78" s="26">
        <f>+ตาราง3!D73</f>
        <v>1599.23</v>
      </c>
      <c r="N78" s="26">
        <f>+ตาราง3!E73</f>
        <v>11153.43</v>
      </c>
      <c r="O78" s="26">
        <f t="shared" si="5"/>
        <v>56860.65</v>
      </c>
      <c r="P78" s="524">
        <f>+ตาราง3!G73</f>
        <v>44</v>
      </c>
      <c r="Q78" s="26" t="s">
        <v>85</v>
      </c>
      <c r="R78" s="26">
        <f t="shared" si="6"/>
        <v>1292.2875000000001</v>
      </c>
      <c r="S78" s="511">
        <f t="shared" si="7"/>
        <v>3.8011524666003522</v>
      </c>
      <c r="T78" s="511">
        <f t="shared" si="8"/>
        <v>0</v>
      </c>
      <c r="U78" s="511">
        <f t="shared" si="9"/>
        <v>3.8011524666003376</v>
      </c>
    </row>
    <row r="79" spans="1:21" ht="19.05">
      <c r="A79" s="14"/>
      <c r="B79" s="286" t="s">
        <v>135</v>
      </c>
      <c r="C79" s="26">
        <v>2326.1799999999998</v>
      </c>
      <c r="D79" s="26">
        <v>11389.53</v>
      </c>
      <c r="E79" s="26">
        <v>593.39</v>
      </c>
      <c r="F79" s="26">
        <v>3397.5</v>
      </c>
      <c r="G79" s="26">
        <v>17706.599999999999</v>
      </c>
      <c r="H79" s="524">
        <v>13</v>
      </c>
      <c r="I79" s="26" t="s">
        <v>85</v>
      </c>
      <c r="J79" s="26">
        <v>1362.0461538461536</v>
      </c>
      <c r="K79" s="26">
        <f>+ตาราง3!B74</f>
        <v>2597.64</v>
      </c>
      <c r="L79" s="26">
        <f>+ตาราง3!C74</f>
        <v>11054.83</v>
      </c>
      <c r="M79" s="26">
        <f>+ตาราง3!D74</f>
        <v>495</v>
      </c>
      <c r="N79" s="26">
        <f>+ตาราง3!E74</f>
        <v>3452.25</v>
      </c>
      <c r="O79" s="26">
        <f t="shared" si="5"/>
        <v>17599.72</v>
      </c>
      <c r="P79" s="524">
        <f>+ตาราง3!G74</f>
        <v>14</v>
      </c>
      <c r="Q79" s="26" t="s">
        <v>85</v>
      </c>
      <c r="R79" s="26">
        <f t="shared" si="6"/>
        <v>1257.1228571428571</v>
      </c>
      <c r="S79" s="511">
        <f t="shared" si="7"/>
        <v>0.60728238858343975</v>
      </c>
      <c r="T79" s="511">
        <f t="shared" si="8"/>
        <v>-7.1428571428571423</v>
      </c>
      <c r="U79" s="511">
        <f t="shared" si="9"/>
        <v>8.3463041107821656</v>
      </c>
    </row>
    <row r="80" spans="1:21" ht="19.05">
      <c r="A80" s="14"/>
      <c r="B80" s="286" t="s">
        <v>254</v>
      </c>
      <c r="C80" s="26">
        <v>154303.57999999999</v>
      </c>
      <c r="D80" s="26">
        <v>755505.25</v>
      </c>
      <c r="E80" s="26">
        <v>39361.870000000003</v>
      </c>
      <c r="F80" s="26">
        <v>225367.2</v>
      </c>
      <c r="G80" s="26">
        <v>1174537.8999999999</v>
      </c>
      <c r="H80" s="524">
        <v>880</v>
      </c>
      <c r="I80" s="26" t="s">
        <v>85</v>
      </c>
      <c r="J80" s="26">
        <v>1334.7021590909089</v>
      </c>
      <c r="K80" s="26">
        <f>+ตาราง3!B75</f>
        <v>195822.33</v>
      </c>
      <c r="L80" s="26">
        <f>+ตาราง3!C75</f>
        <v>833363.94</v>
      </c>
      <c r="M80" s="26">
        <f>+ตาราง3!D75</f>
        <v>37315.31</v>
      </c>
      <c r="N80" s="26">
        <f>+ตาราง3!E75</f>
        <v>260246.7</v>
      </c>
      <c r="O80" s="26">
        <f t="shared" si="5"/>
        <v>1326748.2799999998</v>
      </c>
      <c r="P80" s="524">
        <f>+ตาราง3!G75</f>
        <v>1023</v>
      </c>
      <c r="Q80" s="26" t="s">
        <v>85</v>
      </c>
      <c r="R80" s="26">
        <f t="shared" si="6"/>
        <v>1296.9191397849461</v>
      </c>
      <c r="S80" s="511">
        <f t="shared" si="7"/>
        <v>-11.472438464363407</v>
      </c>
      <c r="T80" s="511">
        <f t="shared" si="8"/>
        <v>-13.978494623655912</v>
      </c>
      <c r="U80" s="511">
        <f t="shared" si="9"/>
        <v>2.9132902851775322</v>
      </c>
    </row>
    <row r="81" spans="1:21" ht="19.05">
      <c r="A81" s="14"/>
      <c r="B81" s="286" t="s">
        <v>137</v>
      </c>
      <c r="C81" s="26">
        <v>45166.75</v>
      </c>
      <c r="D81" s="26">
        <v>221146.64</v>
      </c>
      <c r="E81" s="26">
        <v>11521.75</v>
      </c>
      <c r="F81" s="26">
        <v>65968.039999999994</v>
      </c>
      <c r="G81" s="26">
        <v>343803.18</v>
      </c>
      <c r="H81" s="524">
        <v>257</v>
      </c>
      <c r="I81" s="26" t="s">
        <v>85</v>
      </c>
      <c r="J81" s="26">
        <v>1337.7555642023347</v>
      </c>
      <c r="K81" s="26">
        <f>+ตาราง3!B76</f>
        <v>44759.39</v>
      </c>
      <c r="L81" s="26">
        <f>+ตาราง3!C76</f>
        <v>190483.19</v>
      </c>
      <c r="M81" s="26">
        <f>+ตาราง3!D76</f>
        <v>8529.2099999999991</v>
      </c>
      <c r="N81" s="26">
        <f>+ตาราง3!E76</f>
        <v>59484.959999999999</v>
      </c>
      <c r="O81" s="26">
        <f t="shared" si="5"/>
        <v>303256.75</v>
      </c>
      <c r="P81" s="524">
        <f>+ตาราง3!G76</f>
        <v>234</v>
      </c>
      <c r="Q81" s="26" t="s">
        <v>85</v>
      </c>
      <c r="R81" s="26">
        <f t="shared" si="6"/>
        <v>1295.9690170940171</v>
      </c>
      <c r="S81" s="511">
        <f t="shared" si="7"/>
        <v>13.370330586211187</v>
      </c>
      <c r="T81" s="511">
        <f t="shared" si="8"/>
        <v>9.8290598290598297</v>
      </c>
      <c r="U81" s="511">
        <f t="shared" si="9"/>
        <v>3.2243476932817852</v>
      </c>
    </row>
    <row r="82" spans="1:21" ht="19.05">
      <c r="A82" s="14"/>
      <c r="B82" s="286" t="s">
        <v>138</v>
      </c>
      <c r="C82" s="26">
        <v>1744.64</v>
      </c>
      <c r="D82" s="26">
        <v>8542.14</v>
      </c>
      <c r="E82" s="26">
        <v>445.05</v>
      </c>
      <c r="F82" s="26">
        <v>2548.12</v>
      </c>
      <c r="G82" s="26">
        <v>13279.949999999997</v>
      </c>
      <c r="H82" s="524">
        <v>10</v>
      </c>
      <c r="I82" s="26" t="s">
        <v>85</v>
      </c>
      <c r="J82" s="26">
        <v>1327.9949999999997</v>
      </c>
      <c r="K82" s="26">
        <f>+ตาราง3!B77</f>
        <v>2198.0100000000002</v>
      </c>
      <c r="L82" s="26">
        <f>+ตาราง3!C77</f>
        <v>9354.09</v>
      </c>
      <c r="M82" s="26">
        <f>+ตาราง3!D77</f>
        <v>418.83</v>
      </c>
      <c r="N82" s="26">
        <f>+ตาราง3!E77</f>
        <v>2921.14</v>
      </c>
      <c r="O82" s="26">
        <f t="shared" si="5"/>
        <v>14892.07</v>
      </c>
      <c r="P82" s="524">
        <f>+ตาราง3!G77</f>
        <v>11</v>
      </c>
      <c r="Q82" s="26" t="s">
        <v>85</v>
      </c>
      <c r="R82" s="26">
        <f t="shared" si="6"/>
        <v>1353.8245454545454</v>
      </c>
      <c r="S82" s="511">
        <f t="shared" si="7"/>
        <v>-10.82535873119051</v>
      </c>
      <c r="T82" s="511">
        <f t="shared" si="8"/>
        <v>-9.0909090909090917</v>
      </c>
      <c r="U82" s="511">
        <f t="shared" si="9"/>
        <v>-1.9078946043095619</v>
      </c>
    </row>
    <row r="83" spans="1:21" ht="19.05">
      <c r="A83" s="14"/>
      <c r="B83" s="286" t="s">
        <v>139</v>
      </c>
      <c r="C83" s="26">
        <v>2326.1799999999998</v>
      </c>
      <c r="D83" s="26">
        <v>11389.53</v>
      </c>
      <c r="E83" s="26">
        <v>593.39</v>
      </c>
      <c r="F83" s="26">
        <v>3397.5</v>
      </c>
      <c r="G83" s="26">
        <v>17706.599999999999</v>
      </c>
      <c r="H83" s="524">
        <v>13</v>
      </c>
      <c r="I83" s="26" t="s">
        <v>85</v>
      </c>
      <c r="J83" s="26">
        <v>1362.0461538461536</v>
      </c>
      <c r="K83" s="26">
        <f>+ตาราง3!B78</f>
        <v>799.27</v>
      </c>
      <c r="L83" s="26">
        <f>+ตาราง3!C78</f>
        <v>3401.49</v>
      </c>
      <c r="M83" s="26">
        <f>+ตาราง3!D78</f>
        <v>152.31</v>
      </c>
      <c r="N83" s="26">
        <f>+ตาราง3!E78</f>
        <v>1062.23</v>
      </c>
      <c r="O83" s="26">
        <f t="shared" si="5"/>
        <v>5415.3000000000011</v>
      </c>
      <c r="P83" s="524">
        <f>+ตาราง3!G78</f>
        <v>3</v>
      </c>
      <c r="Q83" s="26" t="s">
        <v>85</v>
      </c>
      <c r="R83" s="26">
        <f t="shared" si="6"/>
        <v>1805.1000000000004</v>
      </c>
      <c r="S83" s="511">
        <f t="shared" si="7"/>
        <v>226.97357487119817</v>
      </c>
      <c r="T83" s="511">
        <f t="shared" si="8"/>
        <v>333.33333333333337</v>
      </c>
      <c r="U83" s="511">
        <f t="shared" si="9"/>
        <v>-24.544559645108119</v>
      </c>
    </row>
    <row r="84" spans="1:21" ht="19.05">
      <c r="A84" s="14"/>
      <c r="B84" s="286" t="s">
        <v>140</v>
      </c>
      <c r="C84" s="26">
        <v>172137.66</v>
      </c>
      <c r="D84" s="26">
        <v>842824.95</v>
      </c>
      <c r="E84" s="26">
        <v>43911.23</v>
      </c>
      <c r="F84" s="26">
        <v>251414.67</v>
      </c>
      <c r="G84" s="26">
        <v>1310288.51</v>
      </c>
      <c r="H84" s="524">
        <v>982</v>
      </c>
      <c r="I84" s="26" t="s">
        <v>85</v>
      </c>
      <c r="J84" s="26">
        <v>1334.306018329939</v>
      </c>
      <c r="K84" s="26">
        <f>+ตาราง3!B79</f>
        <v>169046.62</v>
      </c>
      <c r="L84" s="26">
        <f>+ตาราง3!C79</f>
        <v>719414.15</v>
      </c>
      <c r="M84" s="26">
        <f>+ตาราง3!D79</f>
        <v>32213.02</v>
      </c>
      <c r="N84" s="26">
        <f>+ตาราง3!E79</f>
        <v>224661.94</v>
      </c>
      <c r="O84" s="26">
        <f t="shared" si="5"/>
        <v>1145335.73</v>
      </c>
      <c r="P84" s="524">
        <f>+ตาราง3!G79</f>
        <v>883</v>
      </c>
      <c r="Q84" s="26" t="s">
        <v>85</v>
      </c>
      <c r="R84" s="26">
        <f t="shared" si="6"/>
        <v>1297.0959569648924</v>
      </c>
      <c r="S84" s="511">
        <f t="shared" si="7"/>
        <v>14.402133425104971</v>
      </c>
      <c r="T84" s="511">
        <f t="shared" si="8"/>
        <v>11.211778029445075</v>
      </c>
      <c r="U84" s="511">
        <f t="shared" si="9"/>
        <v>2.8687207885618098</v>
      </c>
    </row>
    <row r="85" spans="1:21" ht="19.05">
      <c r="A85" s="14"/>
      <c r="B85" s="286" t="s">
        <v>141</v>
      </c>
      <c r="C85" s="26">
        <v>111092790.64</v>
      </c>
      <c r="D85" s="26">
        <v>549355191.14999998</v>
      </c>
      <c r="E85" s="26">
        <v>1977874.5</v>
      </c>
      <c r="F85" s="26">
        <v>6688130.71</v>
      </c>
      <c r="G85" s="26">
        <v>669113987</v>
      </c>
      <c r="H85" s="524">
        <v>200000</v>
      </c>
      <c r="I85" s="26" t="s">
        <v>142</v>
      </c>
      <c r="J85" s="26">
        <v>3345.569935</v>
      </c>
      <c r="K85" s="26">
        <f>+ตาราง3!B80</f>
        <v>115411417.38</v>
      </c>
      <c r="L85" s="26">
        <f>+ตาราง3!C80</f>
        <v>497471185.50999999</v>
      </c>
      <c r="M85" s="26">
        <f>+ตาราง3!D80</f>
        <v>1542500.96</v>
      </c>
      <c r="N85" s="26">
        <f>+ตาราง3!E80</f>
        <v>6354968.4299999997</v>
      </c>
      <c r="O85" s="26">
        <f t="shared" si="5"/>
        <v>620780072.27999997</v>
      </c>
      <c r="P85" s="524">
        <f>+ตาราง3!G80</f>
        <v>170115</v>
      </c>
      <c r="Q85" s="26" t="s">
        <v>142</v>
      </c>
      <c r="R85" s="26">
        <f t="shared" si="6"/>
        <v>3649.1789217882019</v>
      </c>
      <c r="S85" s="511">
        <f t="shared" si="7"/>
        <v>7.7859965031543794</v>
      </c>
      <c r="T85" s="511">
        <f t="shared" si="8"/>
        <v>17.567527848808158</v>
      </c>
      <c r="U85" s="511">
        <f t="shared" si="9"/>
        <v>-8.3199260243294653</v>
      </c>
    </row>
    <row r="86" spans="1:21" ht="19.05">
      <c r="A86" s="14"/>
      <c r="B86" s="286" t="s">
        <v>144</v>
      </c>
      <c r="C86" s="26">
        <v>15626.64</v>
      </c>
      <c r="D86" s="26">
        <v>76511.570000000007</v>
      </c>
      <c r="E86" s="26">
        <v>1628.54</v>
      </c>
      <c r="F86" s="26">
        <v>18142.63</v>
      </c>
      <c r="G86" s="26">
        <v>111909.38</v>
      </c>
      <c r="H86" s="524">
        <v>290</v>
      </c>
      <c r="I86" s="26" t="s">
        <v>85</v>
      </c>
      <c r="J86" s="26">
        <v>385.89441379310347</v>
      </c>
      <c r="K86" s="26">
        <f>+ตาราง3!B83</f>
        <v>11821.53</v>
      </c>
      <c r="L86" s="26">
        <f>+ตาราง3!C83</f>
        <v>50367.56</v>
      </c>
      <c r="M86" s="26">
        <f>+ตาราง3!D83</f>
        <v>924.72</v>
      </c>
      <c r="N86" s="26">
        <f>+ตาราง3!E83</f>
        <v>12550.3</v>
      </c>
      <c r="O86" s="26">
        <f t="shared" si="5"/>
        <v>75664.11</v>
      </c>
      <c r="P86" s="524">
        <f>+ตาราง3!G83</f>
        <v>213</v>
      </c>
      <c r="Q86" s="26" t="s">
        <v>85</v>
      </c>
      <c r="R86" s="26">
        <f t="shared" si="6"/>
        <v>355.23056338028169</v>
      </c>
      <c r="S86" s="511">
        <f t="shared" si="7"/>
        <v>47.90285645334361</v>
      </c>
      <c r="T86" s="511">
        <f t="shared" si="8"/>
        <v>36.15023474178404</v>
      </c>
      <c r="U86" s="511">
        <f t="shared" si="9"/>
        <v>8.6320980157316836</v>
      </c>
    </row>
    <row r="87" spans="1:21" ht="19.05">
      <c r="A87" s="14"/>
      <c r="B87" s="286" t="s">
        <v>357</v>
      </c>
      <c r="C87" s="26">
        <v>115554.89</v>
      </c>
      <c r="D87" s="26">
        <v>565782.9</v>
      </c>
      <c r="E87" s="26">
        <v>12042.62</v>
      </c>
      <c r="F87" s="26">
        <v>134160.01</v>
      </c>
      <c r="G87" s="26">
        <v>827540.42</v>
      </c>
      <c r="H87" s="524">
        <v>2125</v>
      </c>
      <c r="I87" s="26" t="s">
        <v>85</v>
      </c>
      <c r="J87" s="26">
        <v>389.43078588235295</v>
      </c>
      <c r="K87" s="26">
        <f>+ตาราง3!B84</f>
        <v>135525.43</v>
      </c>
      <c r="L87" s="26">
        <f>+ตาราง3!C84</f>
        <v>577428.09</v>
      </c>
      <c r="M87" s="26">
        <f>+ตาราง3!D84</f>
        <v>10601.29</v>
      </c>
      <c r="N87" s="26">
        <f>+ตาราง3!E84</f>
        <v>143880.17000000001</v>
      </c>
      <c r="O87" s="26">
        <f t="shared" si="5"/>
        <v>867434.9800000001</v>
      </c>
      <c r="P87" s="524">
        <f>+ตาราง3!G84</f>
        <v>2428</v>
      </c>
      <c r="Q87" s="26" t="s">
        <v>85</v>
      </c>
      <c r="R87" s="26">
        <f t="shared" si="6"/>
        <v>357.26317133443166</v>
      </c>
      <c r="S87" s="511">
        <f t="shared" si="7"/>
        <v>-4.5991412520624948</v>
      </c>
      <c r="T87" s="511">
        <f t="shared" si="8"/>
        <v>-12.479406919275124</v>
      </c>
      <c r="U87" s="511">
        <f t="shared" si="9"/>
        <v>9.0038988423493009</v>
      </c>
    </row>
    <row r="88" spans="1:21" ht="19.05">
      <c r="A88" s="14"/>
      <c r="B88" s="286" t="s">
        <v>358</v>
      </c>
      <c r="C88" s="26">
        <v>30842.05</v>
      </c>
      <c r="D88" s="26">
        <v>151009.67000000001</v>
      </c>
      <c r="E88" s="26">
        <v>3214.22</v>
      </c>
      <c r="F88" s="26">
        <v>35807.83</v>
      </c>
      <c r="G88" s="26">
        <v>220873.77000000002</v>
      </c>
      <c r="H88" s="524">
        <v>564</v>
      </c>
      <c r="I88" s="26" t="s">
        <v>85</v>
      </c>
      <c r="J88" s="26">
        <v>391.62015957446812</v>
      </c>
      <c r="K88" s="26">
        <f>+ตาราง3!B85</f>
        <v>35886.800000000003</v>
      </c>
      <c r="L88" s="26">
        <f>+ตาราง3!C85</f>
        <v>152901.51999999999</v>
      </c>
      <c r="M88" s="26">
        <f>+ตาราง3!D85</f>
        <v>2807.2</v>
      </c>
      <c r="N88" s="26">
        <f>+ตาราง3!E85</f>
        <v>38099.11</v>
      </c>
      <c r="O88" s="26">
        <f t="shared" si="5"/>
        <v>229694.63</v>
      </c>
      <c r="P88" s="524">
        <f>+ตาราง3!G85</f>
        <v>643</v>
      </c>
      <c r="Q88" s="26" t="s">
        <v>85</v>
      </c>
      <c r="R88" s="26">
        <f t="shared" si="6"/>
        <v>357.22337480559878</v>
      </c>
      <c r="S88" s="511">
        <f t="shared" si="7"/>
        <v>-3.8402552118871851</v>
      </c>
      <c r="T88" s="511">
        <f t="shared" si="8"/>
        <v>-12.28615863141524</v>
      </c>
      <c r="U88" s="511">
        <f t="shared" si="9"/>
        <v>9.6289288985044976</v>
      </c>
    </row>
    <row r="89" spans="1:21" ht="19.05">
      <c r="A89" s="14"/>
      <c r="B89" s="286" t="s">
        <v>359</v>
      </c>
      <c r="C89" s="26">
        <v>44001.33</v>
      </c>
      <c r="D89" s="26">
        <v>215440.46</v>
      </c>
      <c r="E89" s="26">
        <v>4585.62</v>
      </c>
      <c r="F89" s="26">
        <v>51085.84</v>
      </c>
      <c r="G89" s="26">
        <v>315113.25</v>
      </c>
      <c r="H89" s="524">
        <v>806</v>
      </c>
      <c r="I89" s="26" t="s">
        <v>85</v>
      </c>
      <c r="J89" s="26">
        <v>390.95936724565757</v>
      </c>
      <c r="K89" s="26">
        <f>+ตาราง3!B86</f>
        <v>46863.93</v>
      </c>
      <c r="L89" s="26">
        <f>+ตาราง3!C86</f>
        <v>199671.4</v>
      </c>
      <c r="M89" s="26">
        <f>+ตาราง3!D86</f>
        <v>3665.87</v>
      </c>
      <c r="N89" s="26">
        <f>+ตาราง3!E86</f>
        <v>49752.959999999999</v>
      </c>
      <c r="O89" s="26">
        <f t="shared" si="5"/>
        <v>299954.15999999997</v>
      </c>
      <c r="P89" s="524">
        <f>+ตาราง3!G86</f>
        <v>840</v>
      </c>
      <c r="Q89" s="26" t="s">
        <v>85</v>
      </c>
      <c r="R89" s="26">
        <f t="shared" si="6"/>
        <v>357.08828571428569</v>
      </c>
      <c r="S89" s="511">
        <f t="shared" si="7"/>
        <v>5.0538022209793745</v>
      </c>
      <c r="T89" s="511">
        <f t="shared" si="8"/>
        <v>-4.0476190476190474</v>
      </c>
      <c r="U89" s="511">
        <f t="shared" si="9"/>
        <v>9.4853521905988512</v>
      </c>
    </row>
    <row r="90" spans="1:21" ht="19.05">
      <c r="A90" s="14"/>
      <c r="B90" s="286" t="s">
        <v>146</v>
      </c>
      <c r="C90" s="26">
        <v>51403.42</v>
      </c>
      <c r="D90" s="26">
        <v>251682.78</v>
      </c>
      <c r="E90" s="26">
        <v>5357.04</v>
      </c>
      <c r="F90" s="26">
        <v>59679.72</v>
      </c>
      <c r="G90" s="26">
        <v>368122.95999999996</v>
      </c>
      <c r="H90" s="524">
        <v>945</v>
      </c>
      <c r="I90" s="26" t="s">
        <v>85</v>
      </c>
      <c r="J90" s="26">
        <v>389.54810582010577</v>
      </c>
      <c r="K90" s="26">
        <f>+ตาราง3!B87</f>
        <v>51085.91</v>
      </c>
      <c r="L90" s="26">
        <f>+ตาราง3!C87</f>
        <v>217659.81</v>
      </c>
      <c r="M90" s="26">
        <f>+ตาราง3!D87</f>
        <v>3996.13</v>
      </c>
      <c r="N90" s="26">
        <f>+ตาราง3!E87</f>
        <v>54235.199999999997</v>
      </c>
      <c r="O90" s="26">
        <f t="shared" si="5"/>
        <v>326977.05</v>
      </c>
      <c r="P90" s="524">
        <f>+ตาราง3!G87</f>
        <v>915</v>
      </c>
      <c r="Q90" s="26" t="s">
        <v>85</v>
      </c>
      <c r="R90" s="26">
        <f t="shared" si="6"/>
        <v>357.35196721311473</v>
      </c>
      <c r="S90" s="511">
        <f t="shared" si="7"/>
        <v>12.58373026486109</v>
      </c>
      <c r="T90" s="511">
        <f t="shared" si="8"/>
        <v>3.278688524590164</v>
      </c>
      <c r="U90" s="511">
        <f t="shared" si="9"/>
        <v>9.0096435897861351</v>
      </c>
    </row>
    <row r="91" spans="1:21" ht="19.05">
      <c r="A91" s="14"/>
      <c r="B91" s="286" t="s">
        <v>147</v>
      </c>
      <c r="C91" s="26">
        <v>38655.370000000003</v>
      </c>
      <c r="D91" s="26">
        <v>189265.45</v>
      </c>
      <c r="E91" s="26">
        <v>4028.49</v>
      </c>
      <c r="F91" s="26">
        <v>44879.15</v>
      </c>
      <c r="G91" s="26">
        <v>276828.46000000002</v>
      </c>
      <c r="H91" s="524">
        <v>710</v>
      </c>
      <c r="I91" s="26" t="s">
        <v>85</v>
      </c>
      <c r="J91" s="26">
        <v>389.89923943661972</v>
      </c>
      <c r="K91" s="26">
        <f>+ตาราง3!B88</f>
        <v>29553.83</v>
      </c>
      <c r="L91" s="26">
        <f>+ตาราง3!C88</f>
        <v>125918.9</v>
      </c>
      <c r="M91" s="26">
        <f>+ตาราง3!D88</f>
        <v>2311.81</v>
      </c>
      <c r="N91" s="26">
        <f>+ตาราง3!E88</f>
        <v>31375.74</v>
      </c>
      <c r="O91" s="26">
        <f t="shared" si="5"/>
        <v>189160.27999999997</v>
      </c>
      <c r="P91" s="524">
        <f>+ตาราง3!G88</f>
        <v>533</v>
      </c>
      <c r="Q91" s="26" t="s">
        <v>85</v>
      </c>
      <c r="R91" s="26">
        <f t="shared" si="6"/>
        <v>354.89733583489675</v>
      </c>
      <c r="S91" s="511">
        <f t="shared" si="7"/>
        <v>46.345977072988084</v>
      </c>
      <c r="T91" s="511">
        <f t="shared" si="8"/>
        <v>33.208255159474668</v>
      </c>
      <c r="U91" s="511">
        <f t="shared" si="9"/>
        <v>9.862543351975555</v>
      </c>
    </row>
    <row r="92" spans="1:21" ht="38.049999999999997">
      <c r="A92" s="14"/>
      <c r="B92" s="512" t="s">
        <v>304</v>
      </c>
      <c r="C92" s="26">
        <v>1644.91</v>
      </c>
      <c r="D92" s="26">
        <v>8053.85</v>
      </c>
      <c r="E92" s="26">
        <v>171.43</v>
      </c>
      <c r="F92" s="26">
        <v>1909.75</v>
      </c>
      <c r="G92" s="26">
        <v>11779.94</v>
      </c>
      <c r="H92" s="524">
        <v>28</v>
      </c>
      <c r="I92" s="193" t="s">
        <v>85</v>
      </c>
      <c r="J92" s="26">
        <v>420.71214285714285</v>
      </c>
      <c r="K92" s="26">
        <f>+ตาราง3!B89</f>
        <v>2955.38</v>
      </c>
      <c r="L92" s="26">
        <f>+ตาราง3!C89</f>
        <v>12591.89</v>
      </c>
      <c r="M92" s="26">
        <f>+ตาราง3!D89</f>
        <v>231.18</v>
      </c>
      <c r="N92" s="26">
        <f>+ตาราง3!E89</f>
        <v>3137.57</v>
      </c>
      <c r="O92" s="26">
        <f t="shared" si="5"/>
        <v>18916.02</v>
      </c>
      <c r="P92" s="524">
        <f>+ตาราง3!G89</f>
        <v>55</v>
      </c>
      <c r="Q92" s="193" t="s">
        <v>85</v>
      </c>
      <c r="R92" s="26">
        <f t="shared" si="6"/>
        <v>343.9276363636364</v>
      </c>
      <c r="S92" s="511">
        <f t="shared" si="7"/>
        <v>-37.725060557136224</v>
      </c>
      <c r="T92" s="511">
        <f t="shared" si="8"/>
        <v>-49.090909090909093</v>
      </c>
      <c r="U92" s="511">
        <f t="shared" si="9"/>
        <v>22.325773905625258</v>
      </c>
    </row>
    <row r="93" spans="1:21" ht="19.05">
      <c r="A93" s="14"/>
      <c r="B93" s="286" t="s">
        <v>305</v>
      </c>
      <c r="C93" s="26">
        <v>822.45</v>
      </c>
      <c r="D93" s="26">
        <v>4026.92</v>
      </c>
      <c r="E93" s="26">
        <v>85.71</v>
      </c>
      <c r="F93" s="26">
        <v>954.88</v>
      </c>
      <c r="G93" s="26">
        <v>5889.96</v>
      </c>
      <c r="H93" s="524">
        <v>18</v>
      </c>
      <c r="I93" s="26" t="s">
        <v>148</v>
      </c>
      <c r="J93" s="26">
        <v>327.22000000000003</v>
      </c>
      <c r="K93" s="26">
        <f>+ตาราง3!B90</f>
        <v>1688.79</v>
      </c>
      <c r="L93" s="26">
        <f>+ตาราง3!C90</f>
        <v>7195.37</v>
      </c>
      <c r="M93" s="26">
        <f>+ตาราง3!D90</f>
        <v>132.1</v>
      </c>
      <c r="N93" s="26">
        <f>+ตาราง3!E90</f>
        <v>1792.9</v>
      </c>
      <c r="O93" s="26">
        <f t="shared" si="5"/>
        <v>10809.16</v>
      </c>
      <c r="P93" s="524">
        <f>+ตาราง3!G90</f>
        <v>28</v>
      </c>
      <c r="Q93" s="26" t="s">
        <v>148</v>
      </c>
      <c r="R93" s="26">
        <f t="shared" si="6"/>
        <v>386.04142857142858</v>
      </c>
      <c r="S93" s="511">
        <f t="shared" si="7"/>
        <v>-45.509549308179359</v>
      </c>
      <c r="T93" s="511">
        <f t="shared" si="8"/>
        <v>-35.714285714285715</v>
      </c>
      <c r="U93" s="511">
        <f t="shared" si="9"/>
        <v>-15.237076701612331</v>
      </c>
    </row>
    <row r="94" spans="1:21" ht="19.05">
      <c r="A94" s="14"/>
      <c r="B94" s="286" t="s">
        <v>361</v>
      </c>
      <c r="C94" s="26">
        <v>100339.48</v>
      </c>
      <c r="D94" s="26">
        <v>491284.79</v>
      </c>
      <c r="E94" s="26">
        <v>10456.94</v>
      </c>
      <c r="F94" s="26">
        <v>116494.81</v>
      </c>
      <c r="G94" s="26">
        <v>718576.02</v>
      </c>
      <c r="H94" s="524">
        <v>1843</v>
      </c>
      <c r="I94" s="26" t="s">
        <v>85</v>
      </c>
      <c r="J94" s="26">
        <v>389.89474769397719</v>
      </c>
      <c r="K94" s="26">
        <f>+ตาราง3!B91</f>
        <v>109771.37</v>
      </c>
      <c r="L94" s="26">
        <f>+ตาราง3!C91</f>
        <v>467698.77</v>
      </c>
      <c r="M94" s="26">
        <f>+ตาราง3!D91</f>
        <v>8586.7199999999993</v>
      </c>
      <c r="N94" s="26">
        <f>+ตาราง3!E91</f>
        <v>116538.45</v>
      </c>
      <c r="O94" s="26">
        <f t="shared" si="5"/>
        <v>702595.30999999994</v>
      </c>
      <c r="P94" s="524">
        <f>+ตาราง3!G91</f>
        <v>1965</v>
      </c>
      <c r="Q94" s="26" t="s">
        <v>85</v>
      </c>
      <c r="R94" s="26">
        <f t="shared" si="6"/>
        <v>357.55486513994907</v>
      </c>
      <c r="S94" s="511">
        <f t="shared" si="7"/>
        <v>2.274525572907693</v>
      </c>
      <c r="T94" s="511">
        <f t="shared" si="8"/>
        <v>-6.2086513994910941</v>
      </c>
      <c r="U94" s="511">
        <f t="shared" si="9"/>
        <v>9.0447329087160107</v>
      </c>
    </row>
    <row r="95" spans="1:21" ht="19.05">
      <c r="A95" s="14"/>
      <c r="B95" s="286" t="s">
        <v>149</v>
      </c>
      <c r="C95" s="26">
        <v>190398.27</v>
      </c>
      <c r="D95" s="26">
        <v>932233.03</v>
      </c>
      <c r="E95" s="26">
        <v>19842.47</v>
      </c>
      <c r="F95" s="26">
        <v>221053.68</v>
      </c>
      <c r="G95" s="26">
        <v>1363527.45</v>
      </c>
      <c r="H95" s="524">
        <v>3500</v>
      </c>
      <c r="I95" s="26" t="s">
        <v>150</v>
      </c>
      <c r="J95" s="26">
        <v>389.57927142857142</v>
      </c>
      <c r="K95" s="26">
        <f>+ตาราง3!B92</f>
        <v>293005.13</v>
      </c>
      <c r="L95" s="26">
        <f>+ตาราง3!C92</f>
        <v>1248395.94</v>
      </c>
      <c r="M95" s="26">
        <f>+ตาราง3!D92</f>
        <v>22919.93</v>
      </c>
      <c r="N95" s="26">
        <f>+ตาราง3!E92</f>
        <v>311068.03000000003</v>
      </c>
      <c r="O95" s="26">
        <f t="shared" si="5"/>
        <v>1875389.0299999998</v>
      </c>
      <c r="P95" s="524">
        <f>+ตาราง3!G92</f>
        <v>5250</v>
      </c>
      <c r="Q95" s="26" t="s">
        <v>150</v>
      </c>
      <c r="R95" s="26">
        <f t="shared" si="6"/>
        <v>357.21695809523806</v>
      </c>
      <c r="S95" s="511">
        <f t="shared" si="7"/>
        <v>-27.293621313333581</v>
      </c>
      <c r="T95" s="511">
        <f t="shared" si="8"/>
        <v>-33.333333333333329</v>
      </c>
      <c r="U95" s="511">
        <f t="shared" si="9"/>
        <v>9.05956802999963</v>
      </c>
    </row>
    <row r="96" spans="1:21" ht="19.05">
      <c r="A96" s="14"/>
      <c r="B96" s="286" t="s">
        <v>151</v>
      </c>
      <c r="C96" s="26">
        <v>1993630.25</v>
      </c>
      <c r="D96" s="26">
        <v>9761265.0800000001</v>
      </c>
      <c r="E96" s="26">
        <v>207767.37</v>
      </c>
      <c r="F96" s="26">
        <v>2314618.2000000002</v>
      </c>
      <c r="G96" s="26">
        <v>14277280.899999999</v>
      </c>
      <c r="H96" s="524">
        <v>36634</v>
      </c>
      <c r="I96" s="26" t="s">
        <v>85</v>
      </c>
      <c r="J96" s="26">
        <v>389.72760004367524</v>
      </c>
      <c r="K96" s="26">
        <f>+ตาราง3!B93</f>
        <v>2028237.22</v>
      </c>
      <c r="L96" s="26">
        <f>+ตาราง3!C93</f>
        <v>8641634.1199999992</v>
      </c>
      <c r="M96" s="26">
        <f>+ตาราง3!D93</f>
        <v>158656.13</v>
      </c>
      <c r="N96" s="26">
        <f>+ตาราง3!E93</f>
        <v>2153272.06</v>
      </c>
      <c r="O96" s="26">
        <f t="shared" si="5"/>
        <v>12981799.530000001</v>
      </c>
      <c r="P96" s="524">
        <f>+ตาราง3!G93</f>
        <v>36323</v>
      </c>
      <c r="Q96" s="26" t="s">
        <v>85</v>
      </c>
      <c r="R96" s="26">
        <f t="shared" si="6"/>
        <v>357.39888032376183</v>
      </c>
      <c r="S96" s="511">
        <f t="shared" si="7"/>
        <v>9.9792125660717019</v>
      </c>
      <c r="T96" s="511">
        <f t="shared" si="8"/>
        <v>0.85620681111141705</v>
      </c>
      <c r="U96" s="511">
        <f t="shared" si="9"/>
        <v>9.0455570791456736</v>
      </c>
    </row>
    <row r="97" spans="1:21" ht="19.05">
      <c r="A97" s="14"/>
      <c r="B97" s="286" t="s">
        <v>152</v>
      </c>
      <c r="C97" s="26">
        <v>1021077.54</v>
      </c>
      <c r="D97" s="26">
        <v>4999426.82</v>
      </c>
      <c r="E97" s="26">
        <v>106412.21</v>
      </c>
      <c r="F97" s="26">
        <v>1185477.93</v>
      </c>
      <c r="G97" s="26">
        <v>7312394.5</v>
      </c>
      <c r="H97" s="524">
        <v>18762</v>
      </c>
      <c r="I97" s="26" t="s">
        <v>85</v>
      </c>
      <c r="J97" s="26">
        <v>389.744936573926</v>
      </c>
      <c r="K97" s="26">
        <f>+ตาราง3!B94</f>
        <v>996808.51</v>
      </c>
      <c r="L97" s="26">
        <f>+ตาราง3!C94</f>
        <v>4247064.5599999996</v>
      </c>
      <c r="M97" s="26">
        <f>+ตาราง3!D94</f>
        <v>77974.009999999995</v>
      </c>
      <c r="N97" s="26">
        <f>+ตาราง3!E94</f>
        <v>1058258.81</v>
      </c>
      <c r="O97" s="26">
        <f t="shared" si="5"/>
        <v>6380105.8899999987</v>
      </c>
      <c r="P97" s="524">
        <f>+ตาราง3!G94</f>
        <v>17849</v>
      </c>
      <c r="Q97" s="26" t="s">
        <v>85</v>
      </c>
      <c r="R97" s="26">
        <f t="shared" si="6"/>
        <v>357.44892655050694</v>
      </c>
      <c r="S97" s="511">
        <f t="shared" si="7"/>
        <v>14.612431612792582</v>
      </c>
      <c r="T97" s="511">
        <f t="shared" si="8"/>
        <v>5.1151325004201915</v>
      </c>
      <c r="U97" s="511">
        <f t="shared" si="9"/>
        <v>9.0351397429237181</v>
      </c>
    </row>
    <row r="98" spans="1:21" ht="19.05">
      <c r="A98" s="14"/>
      <c r="B98" s="286" t="s">
        <v>153</v>
      </c>
      <c r="C98" s="26">
        <v>496351.43</v>
      </c>
      <c r="D98" s="26">
        <v>2430248.96</v>
      </c>
      <c r="E98" s="26">
        <v>51727.56</v>
      </c>
      <c r="F98" s="26">
        <v>576267.36</v>
      </c>
      <c r="G98" s="26">
        <v>3554595.31</v>
      </c>
      <c r="H98" s="524">
        <v>9120</v>
      </c>
      <c r="I98" s="26" t="s">
        <v>85</v>
      </c>
      <c r="J98" s="26">
        <v>389.75825767543859</v>
      </c>
      <c r="K98" s="26">
        <f>+ตาราง3!B95</f>
        <v>465683.94</v>
      </c>
      <c r="L98" s="26">
        <f>+ตาราง3!C95</f>
        <v>1984122.07</v>
      </c>
      <c r="M98" s="26">
        <f>+ตาราง3!D95</f>
        <v>36427.5</v>
      </c>
      <c r="N98" s="26">
        <f>+ตาราง3!E95</f>
        <v>494391.98</v>
      </c>
      <c r="O98" s="26">
        <f t="shared" si="5"/>
        <v>2980625.49</v>
      </c>
      <c r="P98" s="524">
        <f>+ตาราง3!G95</f>
        <v>8339</v>
      </c>
      <c r="Q98" s="26" t="s">
        <v>85</v>
      </c>
      <c r="R98" s="26">
        <f t="shared" si="6"/>
        <v>357.43200503657516</v>
      </c>
      <c r="S98" s="511">
        <f t="shared" si="7"/>
        <v>19.256690313012111</v>
      </c>
      <c r="T98" s="511">
        <f t="shared" si="8"/>
        <v>9.3656313706679448</v>
      </c>
      <c r="U98" s="511">
        <f t="shared" si="9"/>
        <v>9.0440285658122725</v>
      </c>
    </row>
    <row r="99" spans="1:21" ht="19.05">
      <c r="A99" s="14"/>
      <c r="B99" s="286" t="s">
        <v>360</v>
      </c>
      <c r="C99" s="26">
        <v>11925.59</v>
      </c>
      <c r="D99" s="26">
        <v>58390.41</v>
      </c>
      <c r="E99" s="26">
        <v>1242.83</v>
      </c>
      <c r="F99" s="26">
        <v>13845.69</v>
      </c>
      <c r="G99" s="26">
        <v>85404.52</v>
      </c>
      <c r="H99" s="524">
        <v>216</v>
      </c>
      <c r="I99" s="26" t="s">
        <v>85</v>
      </c>
      <c r="J99" s="26">
        <v>395.39129629629633</v>
      </c>
      <c r="K99" s="26">
        <f>+ตาราง3!B96</f>
        <v>13088.12</v>
      </c>
      <c r="L99" s="26">
        <f>+ตาราง3!C96</f>
        <v>55764.07</v>
      </c>
      <c r="M99" s="26">
        <f>+ตาราง3!D96</f>
        <v>1023.8</v>
      </c>
      <c r="N99" s="26">
        <f>+ตาราง3!E96</f>
        <v>13894.98</v>
      </c>
      <c r="O99" s="26">
        <f t="shared" si="5"/>
        <v>83770.97</v>
      </c>
      <c r="P99" s="524">
        <f>+ตาราง3!G96</f>
        <v>226</v>
      </c>
      <c r="Q99" s="26" t="s">
        <v>85</v>
      </c>
      <c r="R99" s="26">
        <f t="shared" si="6"/>
        <v>370.66800884955751</v>
      </c>
      <c r="S99" s="511">
        <f t="shared" si="7"/>
        <v>1.9500192011624107</v>
      </c>
      <c r="T99" s="511">
        <f t="shared" si="8"/>
        <v>-4.4247787610619467</v>
      </c>
      <c r="U99" s="511">
        <f t="shared" si="9"/>
        <v>6.669927497512532</v>
      </c>
    </row>
    <row r="100" spans="1:21" ht="19.05">
      <c r="A100" s="216"/>
      <c r="B100" s="286" t="s">
        <v>306</v>
      </c>
      <c r="C100" s="193">
        <v>222891.91</v>
      </c>
      <c r="D100" s="193">
        <v>1091329.26</v>
      </c>
      <c r="E100" s="193">
        <v>19465</v>
      </c>
      <c r="F100" s="193">
        <v>21581.66</v>
      </c>
      <c r="G100" s="193">
        <v>1355267.8299999998</v>
      </c>
      <c r="H100" s="513">
        <v>1849</v>
      </c>
      <c r="I100" s="193" t="s">
        <v>148</v>
      </c>
      <c r="J100" s="26">
        <v>732.97340724716059</v>
      </c>
      <c r="K100" s="26">
        <f>+ตาราง3!B97</f>
        <v>202770.87</v>
      </c>
      <c r="L100" s="26">
        <f>+ตาราง3!C97</f>
        <v>862627.11</v>
      </c>
      <c r="M100" s="26">
        <f>+ตาราง3!D97</f>
        <v>13386.73</v>
      </c>
      <c r="N100" s="26">
        <f>+ตาราง3!E97</f>
        <v>18395.64</v>
      </c>
      <c r="O100" s="26">
        <f t="shared" si="5"/>
        <v>1097180.3499999999</v>
      </c>
      <c r="P100" s="524">
        <f>+ตาราง3!G97</f>
        <v>1181</v>
      </c>
      <c r="Q100" s="26" t="s">
        <v>148</v>
      </c>
      <c r="R100" s="26">
        <f t="shared" si="6"/>
        <v>929.0265453005926</v>
      </c>
      <c r="S100" s="511">
        <f t="shared" si="7"/>
        <v>23.522794588875019</v>
      </c>
      <c r="T100" s="511">
        <f t="shared" si="8"/>
        <v>56.562235393734127</v>
      </c>
      <c r="U100" s="511">
        <f t="shared" si="9"/>
        <v>-21.103071709323196</v>
      </c>
    </row>
    <row r="101" spans="1:21" ht="19.05">
      <c r="A101" s="216" t="s">
        <v>345</v>
      </c>
      <c r="B101" s="286" t="s">
        <v>307</v>
      </c>
      <c r="C101" s="193">
        <v>515016.4</v>
      </c>
      <c r="D101" s="193">
        <v>2521636.89</v>
      </c>
      <c r="E101" s="193">
        <v>44976.04</v>
      </c>
      <c r="F101" s="193">
        <v>49866.82</v>
      </c>
      <c r="G101" s="193">
        <v>3131496.15</v>
      </c>
      <c r="H101" s="513">
        <v>4273</v>
      </c>
      <c r="I101" s="193" t="s">
        <v>148</v>
      </c>
      <c r="J101" s="26">
        <v>732.85657617598872</v>
      </c>
      <c r="K101" s="26">
        <f>+ตาราง3!B98</f>
        <v>621848.71</v>
      </c>
      <c r="L101" s="26">
        <f>+ตาราง3!C98</f>
        <v>2645466.6</v>
      </c>
      <c r="M101" s="26">
        <f>+ตาราง3!D98</f>
        <v>41053.839999999997</v>
      </c>
      <c r="N101" s="26">
        <f>+ตาราง3!E98</f>
        <v>56414.94</v>
      </c>
      <c r="O101" s="26">
        <f t="shared" si="5"/>
        <v>3364784.09</v>
      </c>
      <c r="P101" s="524">
        <f>+ตาราง3!G98</f>
        <v>3622</v>
      </c>
      <c r="Q101" s="26" t="s">
        <v>148</v>
      </c>
      <c r="R101" s="26">
        <f t="shared" si="6"/>
        <v>928.98511595803416</v>
      </c>
      <c r="S101" s="511">
        <f t="shared" si="7"/>
        <v>-6.9332216796115427</v>
      </c>
      <c r="T101" s="511">
        <f t="shared" si="8"/>
        <v>17.973495306460517</v>
      </c>
      <c r="U101" s="511">
        <f t="shared" si="9"/>
        <v>-21.112129399380532</v>
      </c>
    </row>
    <row r="102" spans="1:21" ht="19.05">
      <c r="A102" s="216"/>
      <c r="B102" s="286" t="s">
        <v>308</v>
      </c>
      <c r="C102" s="193">
        <v>213775.41</v>
      </c>
      <c r="D102" s="193">
        <v>1046692.79</v>
      </c>
      <c r="E102" s="193">
        <v>18668.87</v>
      </c>
      <c r="F102" s="193">
        <v>20698.95</v>
      </c>
      <c r="G102" s="193">
        <v>1299836.02</v>
      </c>
      <c r="H102" s="513">
        <v>1773</v>
      </c>
      <c r="I102" s="193" t="s">
        <v>148</v>
      </c>
      <c r="J102" s="26">
        <v>733.1280428652002</v>
      </c>
      <c r="K102" s="26">
        <f>+ตาราง3!B99</f>
        <v>238641.55</v>
      </c>
      <c r="L102" s="26">
        <f>+ตาราง3!C99</f>
        <v>1015228.04</v>
      </c>
      <c r="M102" s="26">
        <f>+ตาราง3!D99</f>
        <v>15754.88</v>
      </c>
      <c r="N102" s="26">
        <f>+ตาราง3!E99</f>
        <v>21649.88</v>
      </c>
      <c r="O102" s="26">
        <f t="shared" si="5"/>
        <v>1291274.3499999999</v>
      </c>
      <c r="P102" s="524">
        <f>+ตาราง3!G99</f>
        <v>1390</v>
      </c>
      <c r="Q102" s="26" t="s">
        <v>148</v>
      </c>
      <c r="R102" s="26">
        <f t="shared" si="6"/>
        <v>928.97435251798549</v>
      </c>
      <c r="S102" s="511">
        <f t="shared" si="7"/>
        <v>0.66304035234651415</v>
      </c>
      <c r="T102" s="511">
        <f t="shared" si="8"/>
        <v>27.553956834532372</v>
      </c>
      <c r="U102" s="511">
        <f t="shared" si="9"/>
        <v>-21.081993181183503</v>
      </c>
    </row>
    <row r="103" spans="1:21" ht="19.05">
      <c r="A103" s="216"/>
      <c r="B103" s="286" t="s">
        <v>309</v>
      </c>
      <c r="C103" s="193">
        <v>128820.16</v>
      </c>
      <c r="D103" s="193">
        <v>630732.68000000005</v>
      </c>
      <c r="E103" s="193">
        <v>11249.78</v>
      </c>
      <c r="F103" s="193">
        <v>12473.1</v>
      </c>
      <c r="G103" s="193">
        <v>783275.72000000009</v>
      </c>
      <c r="H103" s="513">
        <v>1069</v>
      </c>
      <c r="I103" s="193" t="s">
        <v>148</v>
      </c>
      <c r="J103" s="26">
        <v>732.71816651075778</v>
      </c>
      <c r="K103" s="26">
        <f>+ตาราง3!B100</f>
        <v>100843.99</v>
      </c>
      <c r="L103" s="26">
        <f>+ตาราง3!C100</f>
        <v>429010.15</v>
      </c>
      <c r="M103" s="26">
        <f>+ตาราง3!D100</f>
        <v>6657.62</v>
      </c>
      <c r="N103" s="26">
        <f>+ตาราง3!E100</f>
        <v>9148.7000000000007</v>
      </c>
      <c r="O103" s="26">
        <f t="shared" si="5"/>
        <v>545660.46</v>
      </c>
      <c r="P103" s="524">
        <f>+ตาราง3!G100</f>
        <v>588</v>
      </c>
      <c r="Q103" s="26" t="s">
        <v>148</v>
      </c>
      <c r="R103" s="26">
        <f t="shared" si="6"/>
        <v>927.99397959183671</v>
      </c>
      <c r="S103" s="511">
        <f t="shared" si="7"/>
        <v>43.546358480876577</v>
      </c>
      <c r="T103" s="511">
        <f t="shared" si="8"/>
        <v>81.802721088435376</v>
      </c>
      <c r="U103" s="511">
        <f t="shared" si="9"/>
        <v>-21.042788786945348</v>
      </c>
    </row>
    <row r="104" spans="1:21" ht="19.05">
      <c r="A104" s="216"/>
      <c r="B104" s="286" t="s">
        <v>310</v>
      </c>
      <c r="C104" s="193">
        <v>240728.55</v>
      </c>
      <c r="D104" s="193">
        <v>1178661.47</v>
      </c>
      <c r="E104" s="193">
        <v>21022.67</v>
      </c>
      <c r="F104" s="193">
        <v>23308.71</v>
      </c>
      <c r="G104" s="193">
        <v>1463721.4</v>
      </c>
      <c r="H104" s="513">
        <v>1997</v>
      </c>
      <c r="I104" s="193" t="s">
        <v>148</v>
      </c>
      <c r="J104" s="26">
        <v>732.96014021031544</v>
      </c>
      <c r="K104" s="26">
        <f>+ตาราง3!B101</f>
        <v>189505.47</v>
      </c>
      <c r="L104" s="26">
        <f>+ตาราง3!C101</f>
        <v>806193.56</v>
      </c>
      <c r="M104" s="26">
        <f>+ตาราง3!D101</f>
        <v>12510.97</v>
      </c>
      <c r="N104" s="26">
        <f>+ตาราง3!E101</f>
        <v>17192.18</v>
      </c>
      <c r="O104" s="26">
        <f t="shared" si="5"/>
        <v>1025402.18</v>
      </c>
      <c r="P104" s="524">
        <f>+ตาราง3!G101</f>
        <v>1104</v>
      </c>
      <c r="Q104" s="26" t="s">
        <v>148</v>
      </c>
      <c r="R104" s="26">
        <f t="shared" si="6"/>
        <v>928.8063224637682</v>
      </c>
      <c r="S104" s="511">
        <f t="shared" si="7"/>
        <v>42.746078421639382</v>
      </c>
      <c r="T104" s="511">
        <f t="shared" si="8"/>
        <v>80.887681159420282</v>
      </c>
      <c r="U104" s="511">
        <f t="shared" si="9"/>
        <v>-21.085793401357098</v>
      </c>
    </row>
    <row r="105" spans="1:21" ht="19.05">
      <c r="A105" s="14"/>
      <c r="B105" s="286" t="s">
        <v>312</v>
      </c>
      <c r="C105" s="26">
        <v>2576876.36</v>
      </c>
      <c r="D105" s="26">
        <v>12616970.09</v>
      </c>
      <c r="E105" s="26">
        <v>230876.79999999999</v>
      </c>
      <c r="F105" s="26">
        <v>2374547.1</v>
      </c>
      <c r="G105" s="26">
        <v>17799270.350000001</v>
      </c>
      <c r="H105" s="524">
        <v>80</v>
      </c>
      <c r="I105" s="26" t="s">
        <v>85</v>
      </c>
      <c r="J105" s="26">
        <v>222490.87937500002</v>
      </c>
      <c r="K105" s="26">
        <f>+ตาราง3!B102</f>
        <v>2596702.1</v>
      </c>
      <c r="L105" s="26">
        <f>+ตาราง3!C102</f>
        <v>11093523.199999999</v>
      </c>
      <c r="M105" s="26">
        <f>+ตาราง3!D102</f>
        <v>175263.47</v>
      </c>
      <c r="N105" s="26">
        <f>+ตาราง3!E102</f>
        <v>2190485.4700000002</v>
      </c>
      <c r="O105" s="26">
        <f t="shared" si="5"/>
        <v>16055974.24</v>
      </c>
      <c r="P105" s="524">
        <f>+ตาราง3!G102</f>
        <v>80</v>
      </c>
      <c r="Q105" s="26" t="s">
        <v>85</v>
      </c>
      <c r="R105" s="26">
        <f t="shared" si="6"/>
        <v>200699.67800000001</v>
      </c>
      <c r="S105" s="511">
        <f t="shared" si="7"/>
        <v>10.857616510475925</v>
      </c>
      <c r="T105" s="511">
        <f t="shared" si="8"/>
        <v>0</v>
      </c>
      <c r="U105" s="511">
        <f t="shared" si="9"/>
        <v>10.857616510475918</v>
      </c>
    </row>
    <row r="106" spans="1:21" ht="19.05">
      <c r="A106" s="216"/>
      <c r="B106" s="286" t="s">
        <v>313</v>
      </c>
      <c r="C106" s="193">
        <v>966328.63</v>
      </c>
      <c r="D106" s="193">
        <v>4731363.79</v>
      </c>
      <c r="E106" s="193">
        <v>86578.8</v>
      </c>
      <c r="F106" s="193">
        <v>890455.16</v>
      </c>
      <c r="G106" s="193">
        <v>6674726.3799999999</v>
      </c>
      <c r="H106" s="513">
        <v>30</v>
      </c>
      <c r="I106" s="286" t="s">
        <v>85</v>
      </c>
      <c r="J106" s="26">
        <v>222490.87933333332</v>
      </c>
      <c r="K106" s="26">
        <f>+ตาราง3!B103</f>
        <v>973877.7</v>
      </c>
      <c r="L106" s="26">
        <f>+ตาราง3!C103</f>
        <v>4160559.99</v>
      </c>
      <c r="M106" s="26">
        <f>+ตาราง3!D103</f>
        <v>65731.520000000004</v>
      </c>
      <c r="N106" s="26">
        <f>+ตาราง3!E103</f>
        <v>821528.57</v>
      </c>
      <c r="O106" s="26">
        <f t="shared" si="5"/>
        <v>6021697.7800000003</v>
      </c>
      <c r="P106" s="524">
        <f>+ตาราง3!G103</f>
        <v>30</v>
      </c>
      <c r="Q106" s="26" t="s">
        <v>85</v>
      </c>
      <c r="R106" s="26">
        <f t="shared" si="6"/>
        <v>200723.25933333335</v>
      </c>
      <c r="S106" s="511">
        <f t="shared" si="7"/>
        <v>10.844592735439466</v>
      </c>
      <c r="T106" s="511">
        <f t="shared" si="8"/>
        <v>0</v>
      </c>
      <c r="U106" s="511">
        <f t="shared" si="9"/>
        <v>10.844592735439456</v>
      </c>
    </row>
    <row r="107" spans="1:21" ht="19.05">
      <c r="A107" s="216" t="s">
        <v>345</v>
      </c>
      <c r="B107" s="286" t="s">
        <v>314</v>
      </c>
      <c r="C107" s="193">
        <v>161500.91</v>
      </c>
      <c r="D107" s="193">
        <v>790745.01</v>
      </c>
      <c r="E107" s="193">
        <v>14469.77</v>
      </c>
      <c r="F107" s="193">
        <v>148820.29999999999</v>
      </c>
      <c r="G107" s="193">
        <v>1115535.99</v>
      </c>
      <c r="H107" s="513">
        <v>5</v>
      </c>
      <c r="I107" s="286" t="s">
        <v>85</v>
      </c>
      <c r="J107" s="26">
        <v>223107.198</v>
      </c>
      <c r="K107" s="26">
        <f>+ตาราง3!B104</f>
        <v>518974.3</v>
      </c>
      <c r="L107" s="26">
        <f>+ตาราง3!C104</f>
        <v>2217140.52</v>
      </c>
      <c r="M107" s="26">
        <f>+ตาราง3!D104</f>
        <v>35027.980000000003</v>
      </c>
      <c r="N107" s="26">
        <f>+ตาราง3!E104</f>
        <v>437788.25</v>
      </c>
      <c r="O107" s="26">
        <f t="shared" si="5"/>
        <v>3208931.05</v>
      </c>
      <c r="P107" s="524">
        <f>+ตาราง3!G104</f>
        <v>16</v>
      </c>
      <c r="Q107" s="26" t="s">
        <v>85</v>
      </c>
      <c r="R107" s="26">
        <f t="shared" si="6"/>
        <v>200558.19062499999</v>
      </c>
      <c r="S107" s="511">
        <f t="shared" si="7"/>
        <v>-65.236523545745868</v>
      </c>
      <c r="T107" s="511">
        <f t="shared" si="8"/>
        <v>-68.75</v>
      </c>
      <c r="U107" s="511">
        <f t="shared" si="9"/>
        <v>11.243124653613242</v>
      </c>
    </row>
    <row r="108" spans="1:21" ht="19.05">
      <c r="A108" s="14"/>
      <c r="B108" s="286" t="s">
        <v>362</v>
      </c>
      <c r="C108" s="26">
        <v>2126279.9</v>
      </c>
      <c r="D108" s="26">
        <v>10410747.83</v>
      </c>
      <c r="E108" s="26">
        <v>190505.34</v>
      </c>
      <c r="F108" s="26">
        <v>1959330.24</v>
      </c>
      <c r="G108" s="26">
        <v>14686863.310000001</v>
      </c>
      <c r="H108" s="524">
        <v>66</v>
      </c>
      <c r="I108" s="26" t="s">
        <v>85</v>
      </c>
      <c r="J108" s="26">
        <v>222528.23196969696</v>
      </c>
      <c r="K108" s="26">
        <f>+ตาราง3!B105</f>
        <v>2109763.25</v>
      </c>
      <c r="L108" s="26">
        <f>+ตาราง3!C105</f>
        <v>9013243.2100000009</v>
      </c>
      <c r="M108" s="26">
        <f>+ตาราง3!D105</f>
        <v>142397.70000000001</v>
      </c>
      <c r="N108" s="26">
        <f>+ตาราง3!E105</f>
        <v>1779721.19</v>
      </c>
      <c r="O108" s="26">
        <f t="shared" si="5"/>
        <v>13045125.35</v>
      </c>
      <c r="P108" s="524">
        <f>+ตาราง3!G105</f>
        <v>65</v>
      </c>
      <c r="Q108" s="26" t="s">
        <v>85</v>
      </c>
      <c r="R108" s="26">
        <f t="shared" si="6"/>
        <v>200694.23615384614</v>
      </c>
      <c r="S108" s="511">
        <f t="shared" si="7"/>
        <v>12.585068490737047</v>
      </c>
      <c r="T108" s="511">
        <f t="shared" si="8"/>
        <v>1.5384615384615385</v>
      </c>
      <c r="U108" s="511">
        <f t="shared" si="9"/>
        <v>10.87923411966527</v>
      </c>
    </row>
    <row r="109" spans="1:21" ht="19.05">
      <c r="A109" s="14"/>
      <c r="B109" s="286" t="s">
        <v>363</v>
      </c>
      <c r="C109" s="26">
        <v>3091716.27</v>
      </c>
      <c r="D109" s="26">
        <v>15137742.859999999</v>
      </c>
      <c r="E109" s="26">
        <v>277004.2</v>
      </c>
      <c r="F109" s="26">
        <v>2848963.19</v>
      </c>
      <c r="G109" s="26">
        <v>21355426.52</v>
      </c>
      <c r="H109" s="524">
        <v>96</v>
      </c>
      <c r="I109" s="26" t="s">
        <v>85</v>
      </c>
      <c r="J109" s="26">
        <v>222452.35958333334</v>
      </c>
      <c r="K109" s="26">
        <f>+ตาราง3!B106</f>
        <v>2953668.56</v>
      </c>
      <c r="L109" s="26">
        <f>+ตาราง3!C106</f>
        <v>12618540.48</v>
      </c>
      <c r="M109" s="26">
        <f>+ตาราง3!D106</f>
        <v>199356.79</v>
      </c>
      <c r="N109" s="26">
        <f>+ตาราง3!E106</f>
        <v>2491609.66</v>
      </c>
      <c r="O109" s="26">
        <f t="shared" si="5"/>
        <v>18263175.490000002</v>
      </c>
      <c r="P109" s="524">
        <f>+ตาราง3!G106</f>
        <v>91</v>
      </c>
      <c r="Q109" s="26" t="s">
        <v>85</v>
      </c>
      <c r="R109" s="26">
        <f t="shared" si="6"/>
        <v>200694.23615384617</v>
      </c>
      <c r="S109" s="511">
        <f t="shared" si="7"/>
        <v>16.931617569426297</v>
      </c>
      <c r="T109" s="511">
        <f t="shared" si="8"/>
        <v>5.4945054945054945</v>
      </c>
      <c r="U109" s="511">
        <f t="shared" si="9"/>
        <v>10.841429154352019</v>
      </c>
    </row>
    <row r="110" spans="1:21" ht="19.05">
      <c r="A110" s="14"/>
      <c r="B110" s="286" t="s">
        <v>157</v>
      </c>
      <c r="C110" s="26">
        <v>6348525.2400000002</v>
      </c>
      <c r="D110" s="26">
        <v>31083816.949999999</v>
      </c>
      <c r="E110" s="26">
        <v>780053.97</v>
      </c>
      <c r="F110" s="26">
        <v>6474948.5099999998</v>
      </c>
      <c r="G110" s="26">
        <v>44687344.669999994</v>
      </c>
      <c r="H110" s="524">
        <v>45057</v>
      </c>
      <c r="I110" s="26" t="s">
        <v>85</v>
      </c>
      <c r="J110" s="26">
        <v>991.79582906096709</v>
      </c>
      <c r="K110" s="26">
        <f>+ตาราง3!B107</f>
        <v>13271068.970000001</v>
      </c>
      <c r="L110" s="26">
        <f>+ตาราง3!C107</f>
        <v>56581501.060000002</v>
      </c>
      <c r="M110" s="26">
        <f>+ตาราง3!D107</f>
        <v>1225465.33</v>
      </c>
      <c r="N110" s="26">
        <f>+ตาราง3!E107</f>
        <v>12382306</v>
      </c>
      <c r="O110" s="26">
        <f t="shared" si="5"/>
        <v>83460341.359999999</v>
      </c>
      <c r="P110" s="524">
        <f>+ตาราง3!G107</f>
        <v>74363</v>
      </c>
      <c r="Q110" s="26" t="s">
        <v>85</v>
      </c>
      <c r="R110" s="26">
        <f t="shared" si="6"/>
        <v>1122.3369331522397</v>
      </c>
      <c r="S110" s="511">
        <f t="shared" si="7"/>
        <v>-46.456791403183409</v>
      </c>
      <c r="T110" s="511">
        <f t="shared" si="8"/>
        <v>-39.409383698882507</v>
      </c>
      <c r="U110" s="511">
        <f t="shared" si="9"/>
        <v>-11.631186699401374</v>
      </c>
    </row>
    <row r="111" spans="1:21" ht="19.05">
      <c r="A111" s="14"/>
      <c r="B111" s="286" t="s">
        <v>201</v>
      </c>
      <c r="C111" s="26">
        <v>14310522.060000001</v>
      </c>
      <c r="D111" s="26">
        <v>70067556.150000006</v>
      </c>
      <c r="E111" s="26">
        <v>1758357.92</v>
      </c>
      <c r="F111" s="26">
        <v>14595498.970000001</v>
      </c>
      <c r="G111" s="26">
        <v>100731935.10000001</v>
      </c>
      <c r="H111" s="524">
        <v>101570</v>
      </c>
      <c r="I111" s="26" t="s">
        <v>85</v>
      </c>
      <c r="J111" s="26">
        <v>991.74889337402783</v>
      </c>
      <c r="K111" s="26">
        <f>+ตาราง3!B108</f>
        <v>7935496.9699999997</v>
      </c>
      <c r="L111" s="26">
        <f>+ตาราง3!C108</f>
        <v>33833169.850000001</v>
      </c>
      <c r="M111" s="26">
        <f>+ตาราง3!D108</f>
        <v>732772.66</v>
      </c>
      <c r="N111" s="26">
        <f>+ตาราง3!E108</f>
        <v>7404057.0499999998</v>
      </c>
      <c r="O111" s="26">
        <f t="shared" si="5"/>
        <v>49905496.529999994</v>
      </c>
      <c r="P111" s="524">
        <f>+ตาราง3!G108</f>
        <v>44469</v>
      </c>
      <c r="Q111" s="26" t="s">
        <v>85</v>
      </c>
      <c r="R111" s="26">
        <f t="shared" si="6"/>
        <v>1122.253626796195</v>
      </c>
      <c r="S111" s="511">
        <f t="shared" si="7"/>
        <v>101.84537196107529</v>
      </c>
      <c r="T111" s="511">
        <f t="shared" si="8"/>
        <v>128.40630551620228</v>
      </c>
      <c r="U111" s="511">
        <f t="shared" si="9"/>
        <v>-11.62880923759913</v>
      </c>
    </row>
    <row r="112" spans="1:21" ht="19.05">
      <c r="A112" s="216"/>
      <c r="B112" s="286" t="s">
        <v>325</v>
      </c>
      <c r="C112" s="193">
        <v>11310443.550000001</v>
      </c>
      <c r="D112" s="193">
        <v>55378492.460000001</v>
      </c>
      <c r="E112" s="193">
        <v>617923.22</v>
      </c>
      <c r="F112" s="193">
        <v>19858853.390000001</v>
      </c>
      <c r="G112" s="193">
        <v>87165712.620000005</v>
      </c>
      <c r="H112" s="513">
        <v>9419</v>
      </c>
      <c r="I112" s="286" t="s">
        <v>85</v>
      </c>
      <c r="J112" s="26">
        <v>9254.2427667480624</v>
      </c>
      <c r="K112" s="26">
        <f>+ตาราง3!B109</f>
        <v>12640431.460000001</v>
      </c>
      <c r="L112" s="26">
        <f>+ตาราง3!C109</f>
        <v>53938953.350000001</v>
      </c>
      <c r="M112" s="26">
        <f>+ตาราง3!D109</f>
        <v>518862.36</v>
      </c>
      <c r="N112" s="26">
        <f>+ตาราง3!E109</f>
        <v>20309401.510000002</v>
      </c>
      <c r="O112" s="26">
        <f t="shared" si="5"/>
        <v>87407648.680000007</v>
      </c>
      <c r="P112" s="524">
        <f>+ตาราง3!G109</f>
        <v>4836</v>
      </c>
      <c r="Q112" s="26" t="s">
        <v>85</v>
      </c>
      <c r="R112" s="26">
        <f t="shared" si="6"/>
        <v>18074.369040529364</v>
      </c>
      <c r="S112" s="511">
        <f t="shared" si="7"/>
        <v>-0.27679049105385722</v>
      </c>
      <c r="T112" s="511">
        <f t="shared" si="8"/>
        <v>94.768403639371385</v>
      </c>
      <c r="U112" s="511">
        <f t="shared" si="9"/>
        <v>-48.79908257933289</v>
      </c>
    </row>
    <row r="113" spans="1:21" ht="19.05">
      <c r="A113" s="216"/>
      <c r="B113" s="286" t="s">
        <v>326</v>
      </c>
      <c r="C113" s="193">
        <v>3931108.94</v>
      </c>
      <c r="D113" s="193">
        <v>19247599.449999999</v>
      </c>
      <c r="E113" s="193">
        <v>214768.19</v>
      </c>
      <c r="F113" s="193">
        <v>6902232.96</v>
      </c>
      <c r="G113" s="193">
        <v>30295709.540000003</v>
      </c>
      <c r="H113" s="513">
        <v>3274</v>
      </c>
      <c r="I113" s="286" t="s">
        <v>85</v>
      </c>
      <c r="J113" s="26">
        <v>9253.4238057422117</v>
      </c>
      <c r="K113" s="26">
        <f>+ตาราง3!B110</f>
        <v>5735615.4900000002</v>
      </c>
      <c r="L113" s="26">
        <f>+ตาราง3!C110</f>
        <v>24474884.199999999</v>
      </c>
      <c r="M113" s="26">
        <f>+ตาราง3!D110</f>
        <v>235434.6</v>
      </c>
      <c r="N113" s="26">
        <f>+ตาราง3!E110</f>
        <v>9215422.6099999994</v>
      </c>
      <c r="O113" s="26">
        <f t="shared" si="5"/>
        <v>39661356.899999999</v>
      </c>
      <c r="P113" s="524">
        <f>+ตาราง3!G110</f>
        <v>2195</v>
      </c>
      <c r="Q113" s="26" t="s">
        <v>85</v>
      </c>
      <c r="R113" s="26">
        <f t="shared" si="6"/>
        <v>18068.955307517084</v>
      </c>
      <c r="S113" s="511">
        <f t="shared" si="7"/>
        <v>-23.614036664489397</v>
      </c>
      <c r="T113" s="511">
        <f t="shared" si="8"/>
        <v>49.157175398633257</v>
      </c>
      <c r="U113" s="511">
        <f t="shared" si="9"/>
        <v>-48.788274428391645</v>
      </c>
    </row>
    <row r="114" spans="1:21" ht="19.05">
      <c r="A114" s="216"/>
      <c r="B114" s="286" t="s">
        <v>327</v>
      </c>
      <c r="C114" s="193">
        <v>6707687.8499999996</v>
      </c>
      <c r="D114" s="193">
        <v>32842358.420000002</v>
      </c>
      <c r="E114" s="193">
        <v>366460.96</v>
      </c>
      <c r="F114" s="193">
        <v>11777344.449999999</v>
      </c>
      <c r="G114" s="193">
        <v>51693851.680000007</v>
      </c>
      <c r="H114" s="513">
        <v>5584</v>
      </c>
      <c r="I114" s="286" t="s">
        <v>85</v>
      </c>
      <c r="J114" s="26">
        <v>9257.4949283667629</v>
      </c>
      <c r="K114" s="26">
        <f>+ตาราง3!B111</f>
        <v>4151900.76</v>
      </c>
      <c r="L114" s="26">
        <f>+ตาราง3!C111</f>
        <v>17716893.780000001</v>
      </c>
      <c r="M114" s="26">
        <f>+ตาราง3!D111</f>
        <v>170426.54</v>
      </c>
      <c r="N114" s="26">
        <f>+ตาราง3!E111</f>
        <v>6670865.6200000001</v>
      </c>
      <c r="O114" s="26">
        <f t="shared" si="5"/>
        <v>28710086.699999999</v>
      </c>
      <c r="P114" s="524">
        <f>+ตาราง3!G111</f>
        <v>1589</v>
      </c>
      <c r="Q114" s="26" t="s">
        <v>85</v>
      </c>
      <c r="R114" s="26">
        <f t="shared" si="6"/>
        <v>18068.021837633733</v>
      </c>
      <c r="S114" s="511">
        <f t="shared" si="7"/>
        <v>80.054669357720925</v>
      </c>
      <c r="T114" s="511">
        <f t="shared" si="8"/>
        <v>251.41598489616109</v>
      </c>
      <c r="U114" s="511">
        <f t="shared" si="9"/>
        <v>-48.763096416651415</v>
      </c>
    </row>
    <row r="115" spans="1:21" ht="19.05">
      <c r="A115" s="14"/>
      <c r="B115" s="514" t="s">
        <v>172</v>
      </c>
      <c r="C115" s="26"/>
      <c r="D115" s="26"/>
      <c r="E115" s="26"/>
      <c r="F115" s="26"/>
      <c r="G115" s="26">
        <v>0</v>
      </c>
      <c r="H115" s="524"/>
      <c r="I115" s="26"/>
      <c r="J115" s="26"/>
      <c r="K115" s="26"/>
      <c r="L115" s="26"/>
      <c r="M115" s="26"/>
      <c r="N115" s="26"/>
      <c r="O115" s="26">
        <f t="shared" si="5"/>
        <v>0</v>
      </c>
      <c r="P115" s="524"/>
      <c r="Q115" s="26"/>
      <c r="R115" s="26"/>
      <c r="S115" s="511"/>
      <c r="T115" s="511"/>
      <c r="U115" s="511"/>
    </row>
    <row r="116" spans="1:21" ht="19.05">
      <c r="A116" s="14"/>
      <c r="B116" s="286" t="s">
        <v>350</v>
      </c>
      <c r="C116" s="26">
        <v>9612992.8699999992</v>
      </c>
      <c r="D116" s="26">
        <v>47067389.600000001</v>
      </c>
      <c r="E116" s="26">
        <v>803555.71</v>
      </c>
      <c r="F116" s="26">
        <v>11296940.26</v>
      </c>
      <c r="G116" s="26">
        <v>68780878.439999998</v>
      </c>
      <c r="H116" s="524">
        <v>15982</v>
      </c>
      <c r="I116" s="26" t="s">
        <v>329</v>
      </c>
      <c r="J116" s="26">
        <v>4303.6465048179198</v>
      </c>
      <c r="K116" s="26">
        <f>+ตาราง3!B114</f>
        <v>9862020.0299999993</v>
      </c>
      <c r="L116" s="26">
        <f>+ตาราง3!C114</f>
        <v>34529653.789999999</v>
      </c>
      <c r="M116" s="26">
        <f>+ตาราง3!D114</f>
        <v>617777.46</v>
      </c>
      <c r="N116" s="26">
        <f>+ตาราง3!E114</f>
        <v>10606964.210000001</v>
      </c>
      <c r="O116" s="26">
        <f t="shared" si="5"/>
        <v>55616415.490000002</v>
      </c>
      <c r="P116" s="524">
        <f>+ตาราง3!G114</f>
        <v>97500</v>
      </c>
      <c r="Q116" s="26" t="s">
        <v>329</v>
      </c>
      <c r="R116" s="26">
        <f t="shared" si="6"/>
        <v>570.42477425641027</v>
      </c>
      <c r="S116" s="511">
        <f t="shared" si="7"/>
        <v>23.670103213262646</v>
      </c>
      <c r="T116" s="511">
        <f t="shared" si="8"/>
        <v>-83.608205128205128</v>
      </c>
      <c r="U116" s="511">
        <f t="shared" si="9"/>
        <v>654.4634628515272</v>
      </c>
    </row>
    <row r="117" spans="1:21" ht="19.05">
      <c r="A117" s="14"/>
      <c r="B117" s="286" t="s">
        <v>334</v>
      </c>
      <c r="C117" s="26">
        <v>3127313.21</v>
      </c>
      <c r="D117" s="26">
        <v>15312033.65</v>
      </c>
      <c r="E117" s="26">
        <v>436804.66</v>
      </c>
      <c r="F117" s="26">
        <v>4860889.45</v>
      </c>
      <c r="G117" s="26">
        <v>23737040.969999999</v>
      </c>
      <c r="H117" s="524">
        <v>379405</v>
      </c>
      <c r="I117" s="26" t="s">
        <v>328</v>
      </c>
      <c r="J117" s="26">
        <v>62.563859121519215</v>
      </c>
      <c r="K117" s="26">
        <f>+ตาราง3!B115</f>
        <v>3222882.36</v>
      </c>
      <c r="L117" s="26">
        <f>+ตาราง3!C115</f>
        <v>11284200.58</v>
      </c>
      <c r="M117" s="26">
        <f>+ตาราง3!D115</f>
        <v>334143.78000000003</v>
      </c>
      <c r="N117" s="26">
        <f>+ตาราง3!E115</f>
        <v>4558999.09</v>
      </c>
      <c r="O117" s="26">
        <f>SUM(K117:N117)</f>
        <v>19400225.809999999</v>
      </c>
      <c r="P117" s="524">
        <f>+ตาราง3!G115</f>
        <v>395780</v>
      </c>
      <c r="Q117" s="26" t="s">
        <v>328</v>
      </c>
      <c r="R117" s="26">
        <f t="shared" si="6"/>
        <v>49.017701273434731</v>
      </c>
      <c r="S117" s="511">
        <f t="shared" si="7"/>
        <v>22.354457120620495</v>
      </c>
      <c r="T117" s="511">
        <f t="shared" si="8"/>
        <v>-4.1373995654151301</v>
      </c>
      <c r="U117" s="511">
        <f t="shared" si="9"/>
        <v>27.635236855600692</v>
      </c>
    </row>
    <row r="118" spans="1:21" ht="19.05">
      <c r="A118" s="14"/>
      <c r="B118" s="286" t="s">
        <v>335</v>
      </c>
      <c r="C118" s="26">
        <v>6562974.8499999996</v>
      </c>
      <c r="D118" s="26">
        <v>32133810.829999998</v>
      </c>
      <c r="E118" s="26">
        <v>1133219.5900000001</v>
      </c>
      <c r="F118" s="26">
        <v>6793112.1500000004</v>
      </c>
      <c r="G118" s="26">
        <v>46623117.420000002</v>
      </c>
      <c r="H118" s="524">
        <v>1663</v>
      </c>
      <c r="I118" s="26" t="s">
        <v>159</v>
      </c>
      <c r="J118" s="26">
        <v>28035.548659049909</v>
      </c>
      <c r="K118" s="26">
        <f>+ตาราง3!B116</f>
        <v>6735824.1399999997</v>
      </c>
      <c r="L118" s="26">
        <f>+ตาราง3!C116</f>
        <v>23583979.219999999</v>
      </c>
      <c r="M118" s="26">
        <f>+ตาราง3!D116</f>
        <v>874213.39</v>
      </c>
      <c r="N118" s="26">
        <f>+ตาราง3!E116</f>
        <v>6385668.7599999998</v>
      </c>
      <c r="O118" s="26">
        <f t="shared" si="5"/>
        <v>37579685.509999998</v>
      </c>
      <c r="P118" s="524">
        <f>+ตาราง3!G116</f>
        <v>1650</v>
      </c>
      <c r="Q118" s="26" t="s">
        <v>159</v>
      </c>
      <c r="R118" s="26">
        <f t="shared" si="6"/>
        <v>22775.566975757574</v>
      </c>
      <c r="S118" s="511">
        <f>+(G118-O118)/O118*100</f>
        <v>24.064682253909591</v>
      </c>
      <c r="T118" s="511">
        <f t="shared" si="8"/>
        <v>0.78787878787878796</v>
      </c>
      <c r="U118" s="511">
        <f t="shared" si="9"/>
        <v>23.094844088364894</v>
      </c>
    </row>
    <row r="119" spans="1:21" ht="19.05">
      <c r="A119" s="14"/>
      <c r="B119" s="286" t="s">
        <v>351</v>
      </c>
      <c r="C119" s="26">
        <v>2908686.3</v>
      </c>
      <c r="D119" s="26">
        <v>14241586.689999999</v>
      </c>
      <c r="E119" s="26">
        <v>173073.54</v>
      </c>
      <c r="F119" s="26">
        <v>5199582.55</v>
      </c>
      <c r="G119" s="26">
        <v>22522929.079999998</v>
      </c>
      <c r="H119" s="524">
        <v>13987</v>
      </c>
      <c r="I119" s="26" t="s">
        <v>85</v>
      </c>
      <c r="J119" s="26">
        <v>1610.2759047687136</v>
      </c>
      <c r="K119" s="26">
        <f>+ตาราง3!B117</f>
        <v>2997280.6</v>
      </c>
      <c r="L119" s="26">
        <f>+ตาราง3!C117</f>
        <v>10494306.539999999</v>
      </c>
      <c r="M119" s="26">
        <f>+ตาราง3!D117</f>
        <v>132103.35999999999</v>
      </c>
      <c r="N119" s="26">
        <f>+ตาราง3!E117</f>
        <v>4881352.5599999996</v>
      </c>
      <c r="O119" s="26">
        <f t="shared" si="5"/>
        <v>18505043.059999999</v>
      </c>
      <c r="P119" s="524">
        <f>+ตาราง3!G117</f>
        <v>14500</v>
      </c>
      <c r="Q119" s="26" t="s">
        <v>85</v>
      </c>
      <c r="R119" s="26">
        <f t="shared" si="6"/>
        <v>1276.2098662068965</v>
      </c>
      <c r="S119" s="511">
        <f t="shared" si="7"/>
        <v>21.712384061861243</v>
      </c>
      <c r="T119" s="511">
        <f t="shared" si="8"/>
        <v>-3.5379310344827588</v>
      </c>
      <c r="U119" s="511">
        <f t="shared" si="9"/>
        <v>26.17641873861356</v>
      </c>
    </row>
    <row r="120" spans="1:21" ht="19.05">
      <c r="A120" s="14"/>
      <c r="B120" s="286" t="s">
        <v>352</v>
      </c>
      <c r="C120" s="26">
        <v>5417102.8499999996</v>
      </c>
      <c r="D120" s="26">
        <v>26523362.039999999</v>
      </c>
      <c r="E120" s="26">
        <v>708777.35</v>
      </c>
      <c r="F120" s="26">
        <v>6519800.0499999998</v>
      </c>
      <c r="G120" s="26">
        <v>39169042.289999999</v>
      </c>
      <c r="H120" s="524">
        <v>83968</v>
      </c>
      <c r="I120" s="26" t="s">
        <v>85</v>
      </c>
      <c r="J120" s="26">
        <v>466.47582757717225</v>
      </c>
      <c r="K120" s="26">
        <f>+ตาราง3!B118</f>
        <v>5543357.6600000001</v>
      </c>
      <c r="L120" s="26">
        <f>+ตาราง3!C118</f>
        <v>19521667.010000002</v>
      </c>
      <c r="M120" s="26">
        <f>+ตาราง3!D118</f>
        <v>547840.39</v>
      </c>
      <c r="N120" s="26">
        <f>+ตาราง3!E118</f>
        <v>6124715.9500000002</v>
      </c>
      <c r="O120" s="26">
        <f t="shared" si="5"/>
        <v>31737581.010000002</v>
      </c>
      <c r="P120" s="524">
        <f>+ตาราง3!G118</f>
        <v>227775</v>
      </c>
      <c r="Q120" s="26" t="s">
        <v>85</v>
      </c>
      <c r="R120" s="26">
        <f t="shared" si="6"/>
        <v>139.33742074415542</v>
      </c>
      <c r="S120" s="511">
        <f t="shared" si="7"/>
        <v>23.415336151984814</v>
      </c>
      <c r="T120" s="511">
        <f t="shared" si="8"/>
        <v>-63.135550433541873</v>
      </c>
      <c r="U120" s="511">
        <f t="shared" si="9"/>
        <v>234.7814428355843</v>
      </c>
    </row>
    <row r="121" spans="1:21" ht="19.05">
      <c r="A121" s="14"/>
      <c r="B121" s="286" t="s">
        <v>353</v>
      </c>
      <c r="C121" s="26">
        <v>5533128.54</v>
      </c>
      <c r="D121" s="26">
        <v>27091450.129999999</v>
      </c>
      <c r="E121" s="26">
        <v>350267.87</v>
      </c>
      <c r="F121" s="26">
        <v>5086432.83</v>
      </c>
      <c r="G121" s="26">
        <v>38061279.369999997</v>
      </c>
      <c r="H121" s="524">
        <v>207857</v>
      </c>
      <c r="I121" s="26" t="s">
        <v>85</v>
      </c>
      <c r="J121" s="26">
        <v>183.11281010502412</v>
      </c>
      <c r="K121" s="26">
        <f>+ตาราง3!B119</f>
        <v>5672272.96</v>
      </c>
      <c r="L121" s="26">
        <f>+ตาราง3!C119</f>
        <v>19973035.030000001</v>
      </c>
      <c r="M121" s="26">
        <f>+ตาราง3!D119</f>
        <v>271977.5</v>
      </c>
      <c r="N121" s="26">
        <f>+ตาราง3!E119</f>
        <v>4773901.4000000004</v>
      </c>
      <c r="O121" s="26">
        <f t="shared" si="5"/>
        <v>30691186.890000001</v>
      </c>
      <c r="P121" s="524">
        <f>+ตาราง3!G119</f>
        <v>196989</v>
      </c>
      <c r="Q121" s="26" t="s">
        <v>85</v>
      </c>
      <c r="R121" s="26">
        <f t="shared" si="6"/>
        <v>155.80152643040984</v>
      </c>
      <c r="S121" s="511">
        <f t="shared" si="7"/>
        <v>24.013709559083125</v>
      </c>
      <c r="T121" s="511">
        <f t="shared" si="8"/>
        <v>5.5170593281858382</v>
      </c>
      <c r="U121" s="511">
        <f t="shared" si="9"/>
        <v>17.5295353648625</v>
      </c>
    </row>
    <row r="122" spans="1:21" ht="19.05">
      <c r="A122" s="14"/>
      <c r="B122" s="300" t="s">
        <v>354</v>
      </c>
      <c r="C122" s="26">
        <v>1408999.28</v>
      </c>
      <c r="D122" s="26">
        <v>6898779.5099999998</v>
      </c>
      <c r="E122" s="26">
        <v>506858.23999999999</v>
      </c>
      <c r="F122" s="26">
        <v>481208.24</v>
      </c>
      <c r="G122" s="26">
        <v>9295845.2699999996</v>
      </c>
      <c r="H122" s="524">
        <v>59</v>
      </c>
      <c r="I122" s="26" t="s">
        <v>154</v>
      </c>
      <c r="J122" s="26">
        <v>157556.69949152542</v>
      </c>
      <c r="K122" s="26">
        <f>+ตาราง3!B120</f>
        <v>1450297.06</v>
      </c>
      <c r="L122" s="26">
        <f>+ตาราง3!C120</f>
        <v>5077890.26</v>
      </c>
      <c r="M122" s="26">
        <f>+ตาราง3!D120</f>
        <v>392424.68</v>
      </c>
      <c r="N122" s="26">
        <f>+ตาราง3!E120</f>
        <v>445154.79</v>
      </c>
      <c r="O122" s="26">
        <f t="shared" si="5"/>
        <v>7365766.79</v>
      </c>
      <c r="P122" s="524">
        <f>+ตาราง3!G120</f>
        <v>59</v>
      </c>
      <c r="Q122" s="26" t="s">
        <v>154</v>
      </c>
      <c r="R122" s="26">
        <f t="shared" si="6"/>
        <v>124843.50491525423</v>
      </c>
      <c r="S122" s="511">
        <f>+(G122-O122)/O122*100</f>
        <v>26.20336123891861</v>
      </c>
      <c r="T122" s="511">
        <f>+(H122-P122)/P122*100</f>
        <v>0</v>
      </c>
      <c r="U122" s="511">
        <f>+(J122-R122)/R122*100</f>
        <v>26.203361238918614</v>
      </c>
    </row>
    <row r="123" spans="1:21" ht="19.05">
      <c r="A123" s="14"/>
      <c r="B123" s="300" t="s">
        <v>355</v>
      </c>
      <c r="C123" s="26">
        <v>1664960.82</v>
      </c>
      <c r="D123" s="26">
        <v>8152025.1399999997</v>
      </c>
      <c r="E123" s="26">
        <v>791193.32</v>
      </c>
      <c r="F123" s="26">
        <v>4901849.3899999997</v>
      </c>
      <c r="G123" s="26">
        <v>15510028.669999998</v>
      </c>
      <c r="H123" s="524">
        <v>12040</v>
      </c>
      <c r="I123" s="26" t="s">
        <v>85</v>
      </c>
      <c r="J123" s="26">
        <v>1288.208361295681</v>
      </c>
      <c r="K123" s="26">
        <f>+ตาราง3!B121</f>
        <v>1708127.65</v>
      </c>
      <c r="L123" s="26">
        <f>+ตาราง3!C121</f>
        <v>5980626.3099999996</v>
      </c>
      <c r="M123" s="26">
        <f>+ตาราง3!D121</f>
        <v>610006.68000000005</v>
      </c>
      <c r="N123" s="26">
        <f>+ตาราง3!E121</f>
        <v>4605049.59</v>
      </c>
      <c r="O123" s="26">
        <f t="shared" si="5"/>
        <v>12903810.229999999</v>
      </c>
      <c r="P123" s="524">
        <f>+ตาราง3!G121</f>
        <v>14419</v>
      </c>
      <c r="Q123" s="26" t="s">
        <v>85</v>
      </c>
      <c r="R123" s="26">
        <f t="shared" si="6"/>
        <v>894.91713919134463</v>
      </c>
      <c r="S123" s="511">
        <f t="shared" si="7"/>
        <v>20.197278118216712</v>
      </c>
      <c r="T123" s="511">
        <f>+(H123-P123)/P123*100</f>
        <v>-16.499063735349193</v>
      </c>
      <c r="U123" s="511">
        <f t="shared" si="9"/>
        <v>43.947222025462374</v>
      </c>
    </row>
    <row r="124" spans="1:21" ht="19.05">
      <c r="A124" s="14"/>
      <c r="B124" s="300" t="s">
        <v>336</v>
      </c>
      <c r="C124" s="26">
        <v>1788940.45</v>
      </c>
      <c r="D124" s="26">
        <v>8759057.5</v>
      </c>
      <c r="E124" s="26">
        <v>729381.34</v>
      </c>
      <c r="F124" s="26">
        <v>1602942.45</v>
      </c>
      <c r="G124" s="26">
        <v>12880321.739999998</v>
      </c>
      <c r="H124" s="524">
        <v>1900</v>
      </c>
      <c r="I124" s="26" t="s">
        <v>328</v>
      </c>
      <c r="J124" s="26">
        <v>6779.1167052631572</v>
      </c>
      <c r="K124" s="26">
        <f>+ตาราง3!B122</f>
        <v>1837042.95</v>
      </c>
      <c r="L124" s="26">
        <f>+ตาราง3!C122</f>
        <v>6431994.3300000001</v>
      </c>
      <c r="M124" s="26">
        <f>+ตาราง3!D122</f>
        <v>563381.96</v>
      </c>
      <c r="N124" s="26">
        <f>+ตาราง3!E122</f>
        <v>1504316.2</v>
      </c>
      <c r="O124" s="26">
        <f t="shared" si="5"/>
        <v>10336735.439999999</v>
      </c>
      <c r="P124" s="524">
        <f>+ตาราง3!G122</f>
        <v>1106</v>
      </c>
      <c r="Q124" s="26" t="s">
        <v>328</v>
      </c>
      <c r="R124" s="26">
        <f t="shared" si="6"/>
        <v>9346.0537432188066</v>
      </c>
      <c r="S124" s="511">
        <f t="shared" si="7"/>
        <v>24.60724969468696</v>
      </c>
      <c r="T124" s="511">
        <f t="shared" si="8"/>
        <v>71.79023508137432</v>
      </c>
      <c r="U124" s="511">
        <f>+(J124-R124)/R124*100</f>
        <v>-27.465464125092748</v>
      </c>
    </row>
    <row r="125" spans="1:21" ht="19.05">
      <c r="A125" s="14"/>
      <c r="B125" s="300" t="s">
        <v>356</v>
      </c>
      <c r="C125" s="26">
        <v>2117107.0699999998</v>
      </c>
      <c r="D125" s="26">
        <v>10365835.560000001</v>
      </c>
      <c r="E125" s="26">
        <v>41207.99</v>
      </c>
      <c r="F125" s="26">
        <v>1303062.6200000001</v>
      </c>
      <c r="G125" s="26">
        <v>13827213.240000002</v>
      </c>
      <c r="H125" s="639">
        <v>861</v>
      </c>
      <c r="I125" s="120" t="s">
        <v>330</v>
      </c>
      <c r="J125" s="120">
        <v>16059.48111498258</v>
      </c>
      <c r="K125" s="26">
        <f>+ตาราง3!B123</f>
        <v>2159331.2000000002</v>
      </c>
      <c r="L125" s="26">
        <f>+ตาราง3!C123</f>
        <v>7673256.4000000004</v>
      </c>
      <c r="M125" s="26">
        <f>+ตาราง3!D123</f>
        <v>31083.14</v>
      </c>
      <c r="N125" s="26">
        <f>+ตาราง3!E123</f>
        <v>1228013.22</v>
      </c>
      <c r="O125" s="120">
        <f>SUM(K125:N125)</f>
        <v>11091683.960000003</v>
      </c>
      <c r="P125" s="639">
        <f>+ตาราง3!G123</f>
        <v>2858</v>
      </c>
      <c r="Q125" s="120" t="s">
        <v>330</v>
      </c>
      <c r="R125" s="120">
        <f t="shared" si="6"/>
        <v>3880.9251084674606</v>
      </c>
      <c r="S125" s="640">
        <f t="shared" si="7"/>
        <v>24.662885183757062</v>
      </c>
      <c r="T125" s="640">
        <f t="shared" si="8"/>
        <v>-69.874037788663401</v>
      </c>
      <c r="U125" s="640">
        <f>+(J125-R125)/R125*100</f>
        <v>313.80548879811573</v>
      </c>
    </row>
    <row r="126" spans="1:21" ht="30.1" customHeight="1" thickBot="1">
      <c r="B126" s="288" t="s">
        <v>6</v>
      </c>
      <c r="C126" s="525">
        <v>314081714.7700001</v>
      </c>
      <c r="D126" s="646">
        <v>1534118096.98</v>
      </c>
      <c r="E126" s="646">
        <v>50392860.25999999</v>
      </c>
      <c r="F126" s="646">
        <v>163452458.03000003</v>
      </c>
      <c r="G126" s="646">
        <v>2062045130.04</v>
      </c>
      <c r="H126" s="367"/>
      <c r="I126" s="1"/>
      <c r="J126" s="1"/>
      <c r="K126" s="515">
        <f>SUM(K11:K125)</f>
        <v>322288236.20000005</v>
      </c>
      <c r="L126" s="515">
        <f>SUM(L11:L125)</f>
        <v>1340745310.4599996</v>
      </c>
      <c r="M126" s="515">
        <f>SUM(M11:M125)</f>
        <v>38853928.429999985</v>
      </c>
      <c r="N126" s="525">
        <f>SUM(N11:N125)</f>
        <v>153501652.83999997</v>
      </c>
      <c r="O126" s="638">
        <f>SUM(O11:O125)</f>
        <v>1855389127.9299998</v>
      </c>
      <c r="P126" s="367"/>
      <c r="Q126" s="1"/>
      <c r="R126" s="1"/>
      <c r="S126" s="1"/>
      <c r="T126" s="1"/>
      <c r="U126" s="1"/>
    </row>
    <row r="127" spans="1:21" ht="21.75" thickTop="1">
      <c r="K127" s="470">
        <v>322288236.20000005</v>
      </c>
      <c r="L127" s="470">
        <v>1340745310.4599996</v>
      </c>
      <c r="M127" s="470">
        <v>38853928.429999985</v>
      </c>
      <c r="N127" s="470">
        <v>153501652.83999997</v>
      </c>
      <c r="O127" s="470">
        <v>1855389127.9299998</v>
      </c>
    </row>
    <row r="128" spans="1:21">
      <c r="K128" s="285"/>
      <c r="L128" s="285"/>
      <c r="M128" s="285"/>
      <c r="N128" s="285"/>
      <c r="O128" s="285"/>
    </row>
    <row r="129" spans="2:2">
      <c r="B129" s="238" t="s">
        <v>232</v>
      </c>
    </row>
    <row r="130" spans="2:2">
      <c r="B130" s="238" t="s">
        <v>233</v>
      </c>
    </row>
    <row r="131" spans="2:2">
      <c r="B131" s="238" t="s">
        <v>171</v>
      </c>
    </row>
    <row r="132" spans="2:2" ht="19.05">
      <c r="B132" s="516" t="s">
        <v>391</v>
      </c>
    </row>
    <row r="133" spans="2:2" ht="19.05">
      <c r="B133" s="517" t="s">
        <v>392</v>
      </c>
    </row>
    <row r="134" spans="2:2">
      <c r="B134" s="238" t="s">
        <v>172</v>
      </c>
    </row>
    <row r="135" spans="2:2" ht="19.05">
      <c r="B135" s="516" t="s">
        <v>393</v>
      </c>
    </row>
    <row r="136" spans="2:2" ht="19.05">
      <c r="B136" s="517" t="s">
        <v>394</v>
      </c>
    </row>
  </sheetData>
  <printOptions horizontalCentered="1"/>
  <pageMargins left="0.11811023622047245" right="0.11811023622047245" top="0.55118110236220474" bottom="0.35433070866141736" header="0.31496062992125984" footer="0.31496062992125984"/>
  <pageSetup paperSize="9" scale="40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1B98-3C24-449D-A6A0-8EA6794E553E}">
  <sheetPr>
    <tabColor rgb="FF00B050"/>
    <pageSetUpPr fitToPage="1"/>
  </sheetPr>
  <dimension ref="B3:U38"/>
  <sheetViews>
    <sheetView tabSelected="1" topLeftCell="F1" zoomScale="90" zoomScaleNormal="90" workbookViewId="0">
      <selection activeCell="N19" sqref="N19"/>
    </sheetView>
  </sheetViews>
  <sheetFormatPr defaultRowHeight="13.6"/>
  <cols>
    <col min="1" max="1" width="4.375" style="72" customWidth="1"/>
    <col min="2" max="2" width="71.625" style="72" customWidth="1"/>
    <col min="3" max="3" width="16.125" style="72" customWidth="1"/>
    <col min="4" max="4" width="16.25" style="72" customWidth="1"/>
    <col min="5" max="5" width="15.25" style="72" customWidth="1"/>
    <col min="6" max="6" width="15.875" style="72" customWidth="1"/>
    <col min="7" max="7" width="17" style="72" customWidth="1"/>
    <col min="8" max="8" width="10.875" style="72" bestFit="1" customWidth="1"/>
    <col min="9" max="9" width="9.875" style="72" customWidth="1"/>
    <col min="10" max="10" width="13" style="72" bestFit="1" customWidth="1"/>
    <col min="11" max="11" width="16.125" style="72" customWidth="1"/>
    <col min="12" max="12" width="16.25" style="72" customWidth="1"/>
    <col min="13" max="13" width="15.25" style="72" customWidth="1"/>
    <col min="14" max="14" width="15.875" style="72" customWidth="1"/>
    <col min="15" max="15" width="17" style="72" customWidth="1"/>
    <col min="16" max="16" width="10.875" style="72" bestFit="1" customWidth="1"/>
    <col min="17" max="17" width="9.875" style="72" customWidth="1"/>
    <col min="18" max="18" width="13" style="72" bestFit="1" customWidth="1"/>
    <col min="19" max="19" width="11.75" style="72" customWidth="1"/>
    <col min="20" max="20" width="11.625" style="72" customWidth="1"/>
    <col min="21" max="21" width="14" style="72" customWidth="1"/>
    <col min="22" max="256" width="9" style="72"/>
    <col min="257" max="257" width="4.375" style="72" customWidth="1"/>
    <col min="258" max="258" width="71.625" style="72" customWidth="1"/>
    <col min="259" max="259" width="18" style="72" customWidth="1"/>
    <col min="260" max="260" width="20.125" style="72" customWidth="1"/>
    <col min="261" max="261" width="18.25" style="72" customWidth="1"/>
    <col min="262" max="262" width="18.875" style="72" customWidth="1"/>
    <col min="263" max="263" width="21.75" style="72" customWidth="1"/>
    <col min="264" max="264" width="13.125" style="72" customWidth="1"/>
    <col min="265" max="265" width="10" style="72" customWidth="1"/>
    <col min="266" max="266" width="19.125" style="72" customWidth="1"/>
    <col min="267" max="267" width="16.125" style="72" customWidth="1"/>
    <col min="268" max="268" width="16.25" style="72" customWidth="1"/>
    <col min="269" max="269" width="15.25" style="72" customWidth="1"/>
    <col min="270" max="270" width="15.875" style="72" customWidth="1"/>
    <col min="271" max="271" width="17" style="72" customWidth="1"/>
    <col min="272" max="272" width="10.125" style="72" customWidth="1"/>
    <col min="273" max="273" width="9.875" style="72" customWidth="1"/>
    <col min="274" max="274" width="15.75" style="72" customWidth="1"/>
    <col min="275" max="275" width="11.75" style="72" customWidth="1"/>
    <col min="276" max="276" width="11.625" style="72" customWidth="1"/>
    <col min="277" max="277" width="14" style="72" customWidth="1"/>
    <col min="278" max="512" width="9" style="72"/>
    <col min="513" max="513" width="4.375" style="72" customWidth="1"/>
    <col min="514" max="514" width="71.625" style="72" customWidth="1"/>
    <col min="515" max="515" width="18" style="72" customWidth="1"/>
    <col min="516" max="516" width="20.125" style="72" customWidth="1"/>
    <col min="517" max="517" width="18.25" style="72" customWidth="1"/>
    <col min="518" max="518" width="18.875" style="72" customWidth="1"/>
    <col min="519" max="519" width="21.75" style="72" customWidth="1"/>
    <col min="520" max="520" width="13.125" style="72" customWidth="1"/>
    <col min="521" max="521" width="10" style="72" customWidth="1"/>
    <col min="522" max="522" width="19.125" style="72" customWidth="1"/>
    <col min="523" max="523" width="16.125" style="72" customWidth="1"/>
    <col min="524" max="524" width="16.25" style="72" customWidth="1"/>
    <col min="525" max="525" width="15.25" style="72" customWidth="1"/>
    <col min="526" max="526" width="15.875" style="72" customWidth="1"/>
    <col min="527" max="527" width="17" style="72" customWidth="1"/>
    <col min="528" max="528" width="10.125" style="72" customWidth="1"/>
    <col min="529" max="529" width="9.875" style="72" customWidth="1"/>
    <col min="530" max="530" width="15.75" style="72" customWidth="1"/>
    <col min="531" max="531" width="11.75" style="72" customWidth="1"/>
    <col min="532" max="532" width="11.625" style="72" customWidth="1"/>
    <col min="533" max="533" width="14" style="72" customWidth="1"/>
    <col min="534" max="768" width="9" style="72"/>
    <col min="769" max="769" width="4.375" style="72" customWidth="1"/>
    <col min="770" max="770" width="71.625" style="72" customWidth="1"/>
    <col min="771" max="771" width="18" style="72" customWidth="1"/>
    <col min="772" max="772" width="20.125" style="72" customWidth="1"/>
    <col min="773" max="773" width="18.25" style="72" customWidth="1"/>
    <col min="774" max="774" width="18.875" style="72" customWidth="1"/>
    <col min="775" max="775" width="21.75" style="72" customWidth="1"/>
    <col min="776" max="776" width="13.125" style="72" customWidth="1"/>
    <col min="777" max="777" width="10" style="72" customWidth="1"/>
    <col min="778" max="778" width="19.125" style="72" customWidth="1"/>
    <col min="779" max="779" width="16.125" style="72" customWidth="1"/>
    <col min="780" max="780" width="16.25" style="72" customWidth="1"/>
    <col min="781" max="781" width="15.25" style="72" customWidth="1"/>
    <col min="782" max="782" width="15.875" style="72" customWidth="1"/>
    <col min="783" max="783" width="17" style="72" customWidth="1"/>
    <col min="784" max="784" width="10.125" style="72" customWidth="1"/>
    <col min="785" max="785" width="9.875" style="72" customWidth="1"/>
    <col min="786" max="786" width="15.75" style="72" customWidth="1"/>
    <col min="787" max="787" width="11.75" style="72" customWidth="1"/>
    <col min="788" max="788" width="11.625" style="72" customWidth="1"/>
    <col min="789" max="789" width="14" style="72" customWidth="1"/>
    <col min="790" max="1024" width="9" style="72"/>
    <col min="1025" max="1025" width="4.375" style="72" customWidth="1"/>
    <col min="1026" max="1026" width="71.625" style="72" customWidth="1"/>
    <col min="1027" max="1027" width="18" style="72" customWidth="1"/>
    <col min="1028" max="1028" width="20.125" style="72" customWidth="1"/>
    <col min="1029" max="1029" width="18.25" style="72" customWidth="1"/>
    <col min="1030" max="1030" width="18.875" style="72" customWidth="1"/>
    <col min="1031" max="1031" width="21.75" style="72" customWidth="1"/>
    <col min="1032" max="1032" width="13.125" style="72" customWidth="1"/>
    <col min="1033" max="1033" width="10" style="72" customWidth="1"/>
    <col min="1034" max="1034" width="19.125" style="72" customWidth="1"/>
    <col min="1035" max="1035" width="16.125" style="72" customWidth="1"/>
    <col min="1036" max="1036" width="16.25" style="72" customWidth="1"/>
    <col min="1037" max="1037" width="15.25" style="72" customWidth="1"/>
    <col min="1038" max="1038" width="15.875" style="72" customWidth="1"/>
    <col min="1039" max="1039" width="17" style="72" customWidth="1"/>
    <col min="1040" max="1040" width="10.125" style="72" customWidth="1"/>
    <col min="1041" max="1041" width="9.875" style="72" customWidth="1"/>
    <col min="1042" max="1042" width="15.75" style="72" customWidth="1"/>
    <col min="1043" max="1043" width="11.75" style="72" customWidth="1"/>
    <col min="1044" max="1044" width="11.625" style="72" customWidth="1"/>
    <col min="1045" max="1045" width="14" style="72" customWidth="1"/>
    <col min="1046" max="1280" width="9" style="72"/>
    <col min="1281" max="1281" width="4.375" style="72" customWidth="1"/>
    <col min="1282" max="1282" width="71.625" style="72" customWidth="1"/>
    <col min="1283" max="1283" width="18" style="72" customWidth="1"/>
    <col min="1284" max="1284" width="20.125" style="72" customWidth="1"/>
    <col min="1285" max="1285" width="18.25" style="72" customWidth="1"/>
    <col min="1286" max="1286" width="18.875" style="72" customWidth="1"/>
    <col min="1287" max="1287" width="21.75" style="72" customWidth="1"/>
    <col min="1288" max="1288" width="13.125" style="72" customWidth="1"/>
    <col min="1289" max="1289" width="10" style="72" customWidth="1"/>
    <col min="1290" max="1290" width="19.125" style="72" customWidth="1"/>
    <col min="1291" max="1291" width="16.125" style="72" customWidth="1"/>
    <col min="1292" max="1292" width="16.25" style="72" customWidth="1"/>
    <col min="1293" max="1293" width="15.25" style="72" customWidth="1"/>
    <col min="1294" max="1294" width="15.875" style="72" customWidth="1"/>
    <col min="1295" max="1295" width="17" style="72" customWidth="1"/>
    <col min="1296" max="1296" width="10.125" style="72" customWidth="1"/>
    <col min="1297" max="1297" width="9.875" style="72" customWidth="1"/>
    <col min="1298" max="1298" width="15.75" style="72" customWidth="1"/>
    <col min="1299" max="1299" width="11.75" style="72" customWidth="1"/>
    <col min="1300" max="1300" width="11.625" style="72" customWidth="1"/>
    <col min="1301" max="1301" width="14" style="72" customWidth="1"/>
    <col min="1302" max="1536" width="9" style="72"/>
    <col min="1537" max="1537" width="4.375" style="72" customWidth="1"/>
    <col min="1538" max="1538" width="71.625" style="72" customWidth="1"/>
    <col min="1539" max="1539" width="18" style="72" customWidth="1"/>
    <col min="1540" max="1540" width="20.125" style="72" customWidth="1"/>
    <col min="1541" max="1541" width="18.25" style="72" customWidth="1"/>
    <col min="1542" max="1542" width="18.875" style="72" customWidth="1"/>
    <col min="1543" max="1543" width="21.75" style="72" customWidth="1"/>
    <col min="1544" max="1544" width="13.125" style="72" customWidth="1"/>
    <col min="1545" max="1545" width="10" style="72" customWidth="1"/>
    <col min="1546" max="1546" width="19.125" style="72" customWidth="1"/>
    <col min="1547" max="1547" width="16.125" style="72" customWidth="1"/>
    <col min="1548" max="1548" width="16.25" style="72" customWidth="1"/>
    <col min="1549" max="1549" width="15.25" style="72" customWidth="1"/>
    <col min="1550" max="1550" width="15.875" style="72" customWidth="1"/>
    <col min="1551" max="1551" width="17" style="72" customWidth="1"/>
    <col min="1552" max="1552" width="10.125" style="72" customWidth="1"/>
    <col min="1553" max="1553" width="9.875" style="72" customWidth="1"/>
    <col min="1554" max="1554" width="15.75" style="72" customWidth="1"/>
    <col min="1555" max="1555" width="11.75" style="72" customWidth="1"/>
    <col min="1556" max="1556" width="11.625" style="72" customWidth="1"/>
    <col min="1557" max="1557" width="14" style="72" customWidth="1"/>
    <col min="1558" max="1792" width="9" style="72"/>
    <col min="1793" max="1793" width="4.375" style="72" customWidth="1"/>
    <col min="1794" max="1794" width="71.625" style="72" customWidth="1"/>
    <col min="1795" max="1795" width="18" style="72" customWidth="1"/>
    <col min="1796" max="1796" width="20.125" style="72" customWidth="1"/>
    <col min="1797" max="1797" width="18.25" style="72" customWidth="1"/>
    <col min="1798" max="1798" width="18.875" style="72" customWidth="1"/>
    <col min="1799" max="1799" width="21.75" style="72" customWidth="1"/>
    <col min="1800" max="1800" width="13.125" style="72" customWidth="1"/>
    <col min="1801" max="1801" width="10" style="72" customWidth="1"/>
    <col min="1802" max="1802" width="19.125" style="72" customWidth="1"/>
    <col min="1803" max="1803" width="16.125" style="72" customWidth="1"/>
    <col min="1804" max="1804" width="16.25" style="72" customWidth="1"/>
    <col min="1805" max="1805" width="15.25" style="72" customWidth="1"/>
    <col min="1806" max="1806" width="15.875" style="72" customWidth="1"/>
    <col min="1807" max="1807" width="17" style="72" customWidth="1"/>
    <col min="1808" max="1808" width="10.125" style="72" customWidth="1"/>
    <col min="1809" max="1809" width="9.875" style="72" customWidth="1"/>
    <col min="1810" max="1810" width="15.75" style="72" customWidth="1"/>
    <col min="1811" max="1811" width="11.75" style="72" customWidth="1"/>
    <col min="1812" max="1812" width="11.625" style="72" customWidth="1"/>
    <col min="1813" max="1813" width="14" style="72" customWidth="1"/>
    <col min="1814" max="2048" width="9" style="72"/>
    <col min="2049" max="2049" width="4.375" style="72" customWidth="1"/>
    <col min="2050" max="2050" width="71.625" style="72" customWidth="1"/>
    <col min="2051" max="2051" width="18" style="72" customWidth="1"/>
    <col min="2052" max="2052" width="20.125" style="72" customWidth="1"/>
    <col min="2053" max="2053" width="18.25" style="72" customWidth="1"/>
    <col min="2054" max="2054" width="18.875" style="72" customWidth="1"/>
    <col min="2055" max="2055" width="21.75" style="72" customWidth="1"/>
    <col min="2056" max="2056" width="13.125" style="72" customWidth="1"/>
    <col min="2057" max="2057" width="10" style="72" customWidth="1"/>
    <col min="2058" max="2058" width="19.125" style="72" customWidth="1"/>
    <col min="2059" max="2059" width="16.125" style="72" customWidth="1"/>
    <col min="2060" max="2060" width="16.25" style="72" customWidth="1"/>
    <col min="2061" max="2061" width="15.25" style="72" customWidth="1"/>
    <col min="2062" max="2062" width="15.875" style="72" customWidth="1"/>
    <col min="2063" max="2063" width="17" style="72" customWidth="1"/>
    <col min="2064" max="2064" width="10.125" style="72" customWidth="1"/>
    <col min="2065" max="2065" width="9.875" style="72" customWidth="1"/>
    <col min="2066" max="2066" width="15.75" style="72" customWidth="1"/>
    <col min="2067" max="2067" width="11.75" style="72" customWidth="1"/>
    <col min="2068" max="2068" width="11.625" style="72" customWidth="1"/>
    <col min="2069" max="2069" width="14" style="72" customWidth="1"/>
    <col min="2070" max="2304" width="9" style="72"/>
    <col min="2305" max="2305" width="4.375" style="72" customWidth="1"/>
    <col min="2306" max="2306" width="71.625" style="72" customWidth="1"/>
    <col min="2307" max="2307" width="18" style="72" customWidth="1"/>
    <col min="2308" max="2308" width="20.125" style="72" customWidth="1"/>
    <col min="2309" max="2309" width="18.25" style="72" customWidth="1"/>
    <col min="2310" max="2310" width="18.875" style="72" customWidth="1"/>
    <col min="2311" max="2311" width="21.75" style="72" customWidth="1"/>
    <col min="2312" max="2312" width="13.125" style="72" customWidth="1"/>
    <col min="2313" max="2313" width="10" style="72" customWidth="1"/>
    <col min="2314" max="2314" width="19.125" style="72" customWidth="1"/>
    <col min="2315" max="2315" width="16.125" style="72" customWidth="1"/>
    <col min="2316" max="2316" width="16.25" style="72" customWidth="1"/>
    <col min="2317" max="2317" width="15.25" style="72" customWidth="1"/>
    <col min="2318" max="2318" width="15.875" style="72" customWidth="1"/>
    <col min="2319" max="2319" width="17" style="72" customWidth="1"/>
    <col min="2320" max="2320" width="10.125" style="72" customWidth="1"/>
    <col min="2321" max="2321" width="9.875" style="72" customWidth="1"/>
    <col min="2322" max="2322" width="15.75" style="72" customWidth="1"/>
    <col min="2323" max="2323" width="11.75" style="72" customWidth="1"/>
    <col min="2324" max="2324" width="11.625" style="72" customWidth="1"/>
    <col min="2325" max="2325" width="14" style="72" customWidth="1"/>
    <col min="2326" max="2560" width="9" style="72"/>
    <col min="2561" max="2561" width="4.375" style="72" customWidth="1"/>
    <col min="2562" max="2562" width="71.625" style="72" customWidth="1"/>
    <col min="2563" max="2563" width="18" style="72" customWidth="1"/>
    <col min="2564" max="2564" width="20.125" style="72" customWidth="1"/>
    <col min="2565" max="2565" width="18.25" style="72" customWidth="1"/>
    <col min="2566" max="2566" width="18.875" style="72" customWidth="1"/>
    <col min="2567" max="2567" width="21.75" style="72" customWidth="1"/>
    <col min="2568" max="2568" width="13.125" style="72" customWidth="1"/>
    <col min="2569" max="2569" width="10" style="72" customWidth="1"/>
    <col min="2570" max="2570" width="19.125" style="72" customWidth="1"/>
    <col min="2571" max="2571" width="16.125" style="72" customWidth="1"/>
    <col min="2572" max="2572" width="16.25" style="72" customWidth="1"/>
    <col min="2573" max="2573" width="15.25" style="72" customWidth="1"/>
    <col min="2574" max="2574" width="15.875" style="72" customWidth="1"/>
    <col min="2575" max="2575" width="17" style="72" customWidth="1"/>
    <col min="2576" max="2576" width="10.125" style="72" customWidth="1"/>
    <col min="2577" max="2577" width="9.875" style="72" customWidth="1"/>
    <col min="2578" max="2578" width="15.75" style="72" customWidth="1"/>
    <col min="2579" max="2579" width="11.75" style="72" customWidth="1"/>
    <col min="2580" max="2580" width="11.625" style="72" customWidth="1"/>
    <col min="2581" max="2581" width="14" style="72" customWidth="1"/>
    <col min="2582" max="2816" width="9" style="72"/>
    <col min="2817" max="2817" width="4.375" style="72" customWidth="1"/>
    <col min="2818" max="2818" width="71.625" style="72" customWidth="1"/>
    <col min="2819" max="2819" width="18" style="72" customWidth="1"/>
    <col min="2820" max="2820" width="20.125" style="72" customWidth="1"/>
    <col min="2821" max="2821" width="18.25" style="72" customWidth="1"/>
    <col min="2822" max="2822" width="18.875" style="72" customWidth="1"/>
    <col min="2823" max="2823" width="21.75" style="72" customWidth="1"/>
    <col min="2824" max="2824" width="13.125" style="72" customWidth="1"/>
    <col min="2825" max="2825" width="10" style="72" customWidth="1"/>
    <col min="2826" max="2826" width="19.125" style="72" customWidth="1"/>
    <col min="2827" max="2827" width="16.125" style="72" customWidth="1"/>
    <col min="2828" max="2828" width="16.25" style="72" customWidth="1"/>
    <col min="2829" max="2829" width="15.25" style="72" customWidth="1"/>
    <col min="2830" max="2830" width="15.875" style="72" customWidth="1"/>
    <col min="2831" max="2831" width="17" style="72" customWidth="1"/>
    <col min="2832" max="2832" width="10.125" style="72" customWidth="1"/>
    <col min="2833" max="2833" width="9.875" style="72" customWidth="1"/>
    <col min="2834" max="2834" width="15.75" style="72" customWidth="1"/>
    <col min="2835" max="2835" width="11.75" style="72" customWidth="1"/>
    <col min="2836" max="2836" width="11.625" style="72" customWidth="1"/>
    <col min="2837" max="2837" width="14" style="72" customWidth="1"/>
    <col min="2838" max="3072" width="9" style="72"/>
    <col min="3073" max="3073" width="4.375" style="72" customWidth="1"/>
    <col min="3074" max="3074" width="71.625" style="72" customWidth="1"/>
    <col min="3075" max="3075" width="18" style="72" customWidth="1"/>
    <col min="3076" max="3076" width="20.125" style="72" customWidth="1"/>
    <col min="3077" max="3077" width="18.25" style="72" customWidth="1"/>
    <col min="3078" max="3078" width="18.875" style="72" customWidth="1"/>
    <col min="3079" max="3079" width="21.75" style="72" customWidth="1"/>
    <col min="3080" max="3080" width="13.125" style="72" customWidth="1"/>
    <col min="3081" max="3081" width="10" style="72" customWidth="1"/>
    <col min="3082" max="3082" width="19.125" style="72" customWidth="1"/>
    <col min="3083" max="3083" width="16.125" style="72" customWidth="1"/>
    <col min="3084" max="3084" width="16.25" style="72" customWidth="1"/>
    <col min="3085" max="3085" width="15.25" style="72" customWidth="1"/>
    <col min="3086" max="3086" width="15.875" style="72" customWidth="1"/>
    <col min="3087" max="3087" width="17" style="72" customWidth="1"/>
    <col min="3088" max="3088" width="10.125" style="72" customWidth="1"/>
    <col min="3089" max="3089" width="9.875" style="72" customWidth="1"/>
    <col min="3090" max="3090" width="15.75" style="72" customWidth="1"/>
    <col min="3091" max="3091" width="11.75" style="72" customWidth="1"/>
    <col min="3092" max="3092" width="11.625" style="72" customWidth="1"/>
    <col min="3093" max="3093" width="14" style="72" customWidth="1"/>
    <col min="3094" max="3328" width="9" style="72"/>
    <col min="3329" max="3329" width="4.375" style="72" customWidth="1"/>
    <col min="3330" max="3330" width="71.625" style="72" customWidth="1"/>
    <col min="3331" max="3331" width="18" style="72" customWidth="1"/>
    <col min="3332" max="3332" width="20.125" style="72" customWidth="1"/>
    <col min="3333" max="3333" width="18.25" style="72" customWidth="1"/>
    <col min="3334" max="3334" width="18.875" style="72" customWidth="1"/>
    <col min="3335" max="3335" width="21.75" style="72" customWidth="1"/>
    <col min="3336" max="3336" width="13.125" style="72" customWidth="1"/>
    <col min="3337" max="3337" width="10" style="72" customWidth="1"/>
    <col min="3338" max="3338" width="19.125" style="72" customWidth="1"/>
    <col min="3339" max="3339" width="16.125" style="72" customWidth="1"/>
    <col min="3340" max="3340" width="16.25" style="72" customWidth="1"/>
    <col min="3341" max="3341" width="15.25" style="72" customWidth="1"/>
    <col min="3342" max="3342" width="15.875" style="72" customWidth="1"/>
    <col min="3343" max="3343" width="17" style="72" customWidth="1"/>
    <col min="3344" max="3344" width="10.125" style="72" customWidth="1"/>
    <col min="3345" max="3345" width="9.875" style="72" customWidth="1"/>
    <col min="3346" max="3346" width="15.75" style="72" customWidth="1"/>
    <col min="3347" max="3347" width="11.75" style="72" customWidth="1"/>
    <col min="3348" max="3348" width="11.625" style="72" customWidth="1"/>
    <col min="3349" max="3349" width="14" style="72" customWidth="1"/>
    <col min="3350" max="3584" width="9" style="72"/>
    <col min="3585" max="3585" width="4.375" style="72" customWidth="1"/>
    <col min="3586" max="3586" width="71.625" style="72" customWidth="1"/>
    <col min="3587" max="3587" width="18" style="72" customWidth="1"/>
    <col min="3588" max="3588" width="20.125" style="72" customWidth="1"/>
    <col min="3589" max="3589" width="18.25" style="72" customWidth="1"/>
    <col min="3590" max="3590" width="18.875" style="72" customWidth="1"/>
    <col min="3591" max="3591" width="21.75" style="72" customWidth="1"/>
    <col min="3592" max="3592" width="13.125" style="72" customWidth="1"/>
    <col min="3593" max="3593" width="10" style="72" customWidth="1"/>
    <col min="3594" max="3594" width="19.125" style="72" customWidth="1"/>
    <col min="3595" max="3595" width="16.125" style="72" customWidth="1"/>
    <col min="3596" max="3596" width="16.25" style="72" customWidth="1"/>
    <col min="3597" max="3597" width="15.25" style="72" customWidth="1"/>
    <col min="3598" max="3598" width="15.875" style="72" customWidth="1"/>
    <col min="3599" max="3599" width="17" style="72" customWidth="1"/>
    <col min="3600" max="3600" width="10.125" style="72" customWidth="1"/>
    <col min="3601" max="3601" width="9.875" style="72" customWidth="1"/>
    <col min="3602" max="3602" width="15.75" style="72" customWidth="1"/>
    <col min="3603" max="3603" width="11.75" style="72" customWidth="1"/>
    <col min="3604" max="3604" width="11.625" style="72" customWidth="1"/>
    <col min="3605" max="3605" width="14" style="72" customWidth="1"/>
    <col min="3606" max="3840" width="9" style="72"/>
    <col min="3841" max="3841" width="4.375" style="72" customWidth="1"/>
    <col min="3842" max="3842" width="71.625" style="72" customWidth="1"/>
    <col min="3843" max="3843" width="18" style="72" customWidth="1"/>
    <col min="3844" max="3844" width="20.125" style="72" customWidth="1"/>
    <col min="3845" max="3845" width="18.25" style="72" customWidth="1"/>
    <col min="3846" max="3846" width="18.875" style="72" customWidth="1"/>
    <col min="3847" max="3847" width="21.75" style="72" customWidth="1"/>
    <col min="3848" max="3848" width="13.125" style="72" customWidth="1"/>
    <col min="3849" max="3849" width="10" style="72" customWidth="1"/>
    <col min="3850" max="3850" width="19.125" style="72" customWidth="1"/>
    <col min="3851" max="3851" width="16.125" style="72" customWidth="1"/>
    <col min="3852" max="3852" width="16.25" style="72" customWidth="1"/>
    <col min="3853" max="3853" width="15.25" style="72" customWidth="1"/>
    <col min="3854" max="3854" width="15.875" style="72" customWidth="1"/>
    <col min="3855" max="3855" width="17" style="72" customWidth="1"/>
    <col min="3856" max="3856" width="10.125" style="72" customWidth="1"/>
    <col min="3857" max="3857" width="9.875" style="72" customWidth="1"/>
    <col min="3858" max="3858" width="15.75" style="72" customWidth="1"/>
    <col min="3859" max="3859" width="11.75" style="72" customWidth="1"/>
    <col min="3860" max="3860" width="11.625" style="72" customWidth="1"/>
    <col min="3861" max="3861" width="14" style="72" customWidth="1"/>
    <col min="3862" max="4096" width="9" style="72"/>
    <col min="4097" max="4097" width="4.375" style="72" customWidth="1"/>
    <col min="4098" max="4098" width="71.625" style="72" customWidth="1"/>
    <col min="4099" max="4099" width="18" style="72" customWidth="1"/>
    <col min="4100" max="4100" width="20.125" style="72" customWidth="1"/>
    <col min="4101" max="4101" width="18.25" style="72" customWidth="1"/>
    <col min="4102" max="4102" width="18.875" style="72" customWidth="1"/>
    <col min="4103" max="4103" width="21.75" style="72" customWidth="1"/>
    <col min="4104" max="4104" width="13.125" style="72" customWidth="1"/>
    <col min="4105" max="4105" width="10" style="72" customWidth="1"/>
    <col min="4106" max="4106" width="19.125" style="72" customWidth="1"/>
    <col min="4107" max="4107" width="16.125" style="72" customWidth="1"/>
    <col min="4108" max="4108" width="16.25" style="72" customWidth="1"/>
    <col min="4109" max="4109" width="15.25" style="72" customWidth="1"/>
    <col min="4110" max="4110" width="15.875" style="72" customWidth="1"/>
    <col min="4111" max="4111" width="17" style="72" customWidth="1"/>
    <col min="4112" max="4112" width="10.125" style="72" customWidth="1"/>
    <col min="4113" max="4113" width="9.875" style="72" customWidth="1"/>
    <col min="4114" max="4114" width="15.75" style="72" customWidth="1"/>
    <col min="4115" max="4115" width="11.75" style="72" customWidth="1"/>
    <col min="4116" max="4116" width="11.625" style="72" customWidth="1"/>
    <col min="4117" max="4117" width="14" style="72" customWidth="1"/>
    <col min="4118" max="4352" width="9" style="72"/>
    <col min="4353" max="4353" width="4.375" style="72" customWidth="1"/>
    <col min="4354" max="4354" width="71.625" style="72" customWidth="1"/>
    <col min="4355" max="4355" width="18" style="72" customWidth="1"/>
    <col min="4356" max="4356" width="20.125" style="72" customWidth="1"/>
    <col min="4357" max="4357" width="18.25" style="72" customWidth="1"/>
    <col min="4358" max="4358" width="18.875" style="72" customWidth="1"/>
    <col min="4359" max="4359" width="21.75" style="72" customWidth="1"/>
    <col min="4360" max="4360" width="13.125" style="72" customWidth="1"/>
    <col min="4361" max="4361" width="10" style="72" customWidth="1"/>
    <col min="4362" max="4362" width="19.125" style="72" customWidth="1"/>
    <col min="4363" max="4363" width="16.125" style="72" customWidth="1"/>
    <col min="4364" max="4364" width="16.25" style="72" customWidth="1"/>
    <col min="4365" max="4365" width="15.25" style="72" customWidth="1"/>
    <col min="4366" max="4366" width="15.875" style="72" customWidth="1"/>
    <col min="4367" max="4367" width="17" style="72" customWidth="1"/>
    <col min="4368" max="4368" width="10.125" style="72" customWidth="1"/>
    <col min="4369" max="4369" width="9.875" style="72" customWidth="1"/>
    <col min="4370" max="4370" width="15.75" style="72" customWidth="1"/>
    <col min="4371" max="4371" width="11.75" style="72" customWidth="1"/>
    <col min="4372" max="4372" width="11.625" style="72" customWidth="1"/>
    <col min="4373" max="4373" width="14" style="72" customWidth="1"/>
    <col min="4374" max="4608" width="9" style="72"/>
    <col min="4609" max="4609" width="4.375" style="72" customWidth="1"/>
    <col min="4610" max="4610" width="71.625" style="72" customWidth="1"/>
    <col min="4611" max="4611" width="18" style="72" customWidth="1"/>
    <col min="4612" max="4612" width="20.125" style="72" customWidth="1"/>
    <col min="4613" max="4613" width="18.25" style="72" customWidth="1"/>
    <col min="4614" max="4614" width="18.875" style="72" customWidth="1"/>
    <col min="4615" max="4615" width="21.75" style="72" customWidth="1"/>
    <col min="4616" max="4616" width="13.125" style="72" customWidth="1"/>
    <col min="4617" max="4617" width="10" style="72" customWidth="1"/>
    <col min="4618" max="4618" width="19.125" style="72" customWidth="1"/>
    <col min="4619" max="4619" width="16.125" style="72" customWidth="1"/>
    <col min="4620" max="4620" width="16.25" style="72" customWidth="1"/>
    <col min="4621" max="4621" width="15.25" style="72" customWidth="1"/>
    <col min="4622" max="4622" width="15.875" style="72" customWidth="1"/>
    <col min="4623" max="4623" width="17" style="72" customWidth="1"/>
    <col min="4624" max="4624" width="10.125" style="72" customWidth="1"/>
    <col min="4625" max="4625" width="9.875" style="72" customWidth="1"/>
    <col min="4626" max="4626" width="15.75" style="72" customWidth="1"/>
    <col min="4627" max="4627" width="11.75" style="72" customWidth="1"/>
    <col min="4628" max="4628" width="11.625" style="72" customWidth="1"/>
    <col min="4629" max="4629" width="14" style="72" customWidth="1"/>
    <col min="4630" max="4864" width="9" style="72"/>
    <col min="4865" max="4865" width="4.375" style="72" customWidth="1"/>
    <col min="4866" max="4866" width="71.625" style="72" customWidth="1"/>
    <col min="4867" max="4867" width="18" style="72" customWidth="1"/>
    <col min="4868" max="4868" width="20.125" style="72" customWidth="1"/>
    <col min="4869" max="4869" width="18.25" style="72" customWidth="1"/>
    <col min="4870" max="4870" width="18.875" style="72" customWidth="1"/>
    <col min="4871" max="4871" width="21.75" style="72" customWidth="1"/>
    <col min="4872" max="4872" width="13.125" style="72" customWidth="1"/>
    <col min="4873" max="4873" width="10" style="72" customWidth="1"/>
    <col min="4874" max="4874" width="19.125" style="72" customWidth="1"/>
    <col min="4875" max="4875" width="16.125" style="72" customWidth="1"/>
    <col min="4876" max="4876" width="16.25" style="72" customWidth="1"/>
    <col min="4877" max="4877" width="15.25" style="72" customWidth="1"/>
    <col min="4878" max="4878" width="15.875" style="72" customWidth="1"/>
    <col min="4879" max="4879" width="17" style="72" customWidth="1"/>
    <col min="4880" max="4880" width="10.125" style="72" customWidth="1"/>
    <col min="4881" max="4881" width="9.875" style="72" customWidth="1"/>
    <col min="4882" max="4882" width="15.75" style="72" customWidth="1"/>
    <col min="4883" max="4883" width="11.75" style="72" customWidth="1"/>
    <col min="4884" max="4884" width="11.625" style="72" customWidth="1"/>
    <col min="4885" max="4885" width="14" style="72" customWidth="1"/>
    <col min="4886" max="5120" width="9" style="72"/>
    <col min="5121" max="5121" width="4.375" style="72" customWidth="1"/>
    <col min="5122" max="5122" width="71.625" style="72" customWidth="1"/>
    <col min="5123" max="5123" width="18" style="72" customWidth="1"/>
    <col min="5124" max="5124" width="20.125" style="72" customWidth="1"/>
    <col min="5125" max="5125" width="18.25" style="72" customWidth="1"/>
    <col min="5126" max="5126" width="18.875" style="72" customWidth="1"/>
    <col min="5127" max="5127" width="21.75" style="72" customWidth="1"/>
    <col min="5128" max="5128" width="13.125" style="72" customWidth="1"/>
    <col min="5129" max="5129" width="10" style="72" customWidth="1"/>
    <col min="5130" max="5130" width="19.125" style="72" customWidth="1"/>
    <col min="5131" max="5131" width="16.125" style="72" customWidth="1"/>
    <col min="5132" max="5132" width="16.25" style="72" customWidth="1"/>
    <col min="5133" max="5133" width="15.25" style="72" customWidth="1"/>
    <col min="5134" max="5134" width="15.875" style="72" customWidth="1"/>
    <col min="5135" max="5135" width="17" style="72" customWidth="1"/>
    <col min="5136" max="5136" width="10.125" style="72" customWidth="1"/>
    <col min="5137" max="5137" width="9.875" style="72" customWidth="1"/>
    <col min="5138" max="5138" width="15.75" style="72" customWidth="1"/>
    <col min="5139" max="5139" width="11.75" style="72" customWidth="1"/>
    <col min="5140" max="5140" width="11.625" style="72" customWidth="1"/>
    <col min="5141" max="5141" width="14" style="72" customWidth="1"/>
    <col min="5142" max="5376" width="9" style="72"/>
    <col min="5377" max="5377" width="4.375" style="72" customWidth="1"/>
    <col min="5378" max="5378" width="71.625" style="72" customWidth="1"/>
    <col min="5379" max="5379" width="18" style="72" customWidth="1"/>
    <col min="5380" max="5380" width="20.125" style="72" customWidth="1"/>
    <col min="5381" max="5381" width="18.25" style="72" customWidth="1"/>
    <col min="5382" max="5382" width="18.875" style="72" customWidth="1"/>
    <col min="5383" max="5383" width="21.75" style="72" customWidth="1"/>
    <col min="5384" max="5384" width="13.125" style="72" customWidth="1"/>
    <col min="5385" max="5385" width="10" style="72" customWidth="1"/>
    <col min="5386" max="5386" width="19.125" style="72" customWidth="1"/>
    <col min="5387" max="5387" width="16.125" style="72" customWidth="1"/>
    <col min="5388" max="5388" width="16.25" style="72" customWidth="1"/>
    <col min="5389" max="5389" width="15.25" style="72" customWidth="1"/>
    <col min="5390" max="5390" width="15.875" style="72" customWidth="1"/>
    <col min="5391" max="5391" width="17" style="72" customWidth="1"/>
    <col min="5392" max="5392" width="10.125" style="72" customWidth="1"/>
    <col min="5393" max="5393" width="9.875" style="72" customWidth="1"/>
    <col min="5394" max="5394" width="15.75" style="72" customWidth="1"/>
    <col min="5395" max="5395" width="11.75" style="72" customWidth="1"/>
    <col min="5396" max="5396" width="11.625" style="72" customWidth="1"/>
    <col min="5397" max="5397" width="14" style="72" customWidth="1"/>
    <col min="5398" max="5632" width="9" style="72"/>
    <col min="5633" max="5633" width="4.375" style="72" customWidth="1"/>
    <col min="5634" max="5634" width="71.625" style="72" customWidth="1"/>
    <col min="5635" max="5635" width="18" style="72" customWidth="1"/>
    <col min="5636" max="5636" width="20.125" style="72" customWidth="1"/>
    <col min="5637" max="5637" width="18.25" style="72" customWidth="1"/>
    <col min="5638" max="5638" width="18.875" style="72" customWidth="1"/>
    <col min="5639" max="5639" width="21.75" style="72" customWidth="1"/>
    <col min="5640" max="5640" width="13.125" style="72" customWidth="1"/>
    <col min="5641" max="5641" width="10" style="72" customWidth="1"/>
    <col min="5642" max="5642" width="19.125" style="72" customWidth="1"/>
    <col min="5643" max="5643" width="16.125" style="72" customWidth="1"/>
    <col min="5644" max="5644" width="16.25" style="72" customWidth="1"/>
    <col min="5645" max="5645" width="15.25" style="72" customWidth="1"/>
    <col min="5646" max="5646" width="15.875" style="72" customWidth="1"/>
    <col min="5647" max="5647" width="17" style="72" customWidth="1"/>
    <col min="5648" max="5648" width="10.125" style="72" customWidth="1"/>
    <col min="5649" max="5649" width="9.875" style="72" customWidth="1"/>
    <col min="5650" max="5650" width="15.75" style="72" customWidth="1"/>
    <col min="5651" max="5651" width="11.75" style="72" customWidth="1"/>
    <col min="5652" max="5652" width="11.625" style="72" customWidth="1"/>
    <col min="5653" max="5653" width="14" style="72" customWidth="1"/>
    <col min="5654" max="5888" width="9" style="72"/>
    <col min="5889" max="5889" width="4.375" style="72" customWidth="1"/>
    <col min="5890" max="5890" width="71.625" style="72" customWidth="1"/>
    <col min="5891" max="5891" width="18" style="72" customWidth="1"/>
    <col min="5892" max="5892" width="20.125" style="72" customWidth="1"/>
    <col min="5893" max="5893" width="18.25" style="72" customWidth="1"/>
    <col min="5894" max="5894" width="18.875" style="72" customWidth="1"/>
    <col min="5895" max="5895" width="21.75" style="72" customWidth="1"/>
    <col min="5896" max="5896" width="13.125" style="72" customWidth="1"/>
    <col min="5897" max="5897" width="10" style="72" customWidth="1"/>
    <col min="5898" max="5898" width="19.125" style="72" customWidth="1"/>
    <col min="5899" max="5899" width="16.125" style="72" customWidth="1"/>
    <col min="5900" max="5900" width="16.25" style="72" customWidth="1"/>
    <col min="5901" max="5901" width="15.25" style="72" customWidth="1"/>
    <col min="5902" max="5902" width="15.875" style="72" customWidth="1"/>
    <col min="5903" max="5903" width="17" style="72" customWidth="1"/>
    <col min="5904" max="5904" width="10.125" style="72" customWidth="1"/>
    <col min="5905" max="5905" width="9.875" style="72" customWidth="1"/>
    <col min="5906" max="5906" width="15.75" style="72" customWidth="1"/>
    <col min="5907" max="5907" width="11.75" style="72" customWidth="1"/>
    <col min="5908" max="5908" width="11.625" style="72" customWidth="1"/>
    <col min="5909" max="5909" width="14" style="72" customWidth="1"/>
    <col min="5910" max="6144" width="9" style="72"/>
    <col min="6145" max="6145" width="4.375" style="72" customWidth="1"/>
    <col min="6146" max="6146" width="71.625" style="72" customWidth="1"/>
    <col min="6147" max="6147" width="18" style="72" customWidth="1"/>
    <col min="6148" max="6148" width="20.125" style="72" customWidth="1"/>
    <col min="6149" max="6149" width="18.25" style="72" customWidth="1"/>
    <col min="6150" max="6150" width="18.875" style="72" customWidth="1"/>
    <col min="6151" max="6151" width="21.75" style="72" customWidth="1"/>
    <col min="6152" max="6152" width="13.125" style="72" customWidth="1"/>
    <col min="6153" max="6153" width="10" style="72" customWidth="1"/>
    <col min="6154" max="6154" width="19.125" style="72" customWidth="1"/>
    <col min="6155" max="6155" width="16.125" style="72" customWidth="1"/>
    <col min="6156" max="6156" width="16.25" style="72" customWidth="1"/>
    <col min="6157" max="6157" width="15.25" style="72" customWidth="1"/>
    <col min="6158" max="6158" width="15.875" style="72" customWidth="1"/>
    <col min="6159" max="6159" width="17" style="72" customWidth="1"/>
    <col min="6160" max="6160" width="10.125" style="72" customWidth="1"/>
    <col min="6161" max="6161" width="9.875" style="72" customWidth="1"/>
    <col min="6162" max="6162" width="15.75" style="72" customWidth="1"/>
    <col min="6163" max="6163" width="11.75" style="72" customWidth="1"/>
    <col min="6164" max="6164" width="11.625" style="72" customWidth="1"/>
    <col min="6165" max="6165" width="14" style="72" customWidth="1"/>
    <col min="6166" max="6400" width="9" style="72"/>
    <col min="6401" max="6401" width="4.375" style="72" customWidth="1"/>
    <col min="6402" max="6402" width="71.625" style="72" customWidth="1"/>
    <col min="6403" max="6403" width="18" style="72" customWidth="1"/>
    <col min="6404" max="6404" width="20.125" style="72" customWidth="1"/>
    <col min="6405" max="6405" width="18.25" style="72" customWidth="1"/>
    <col min="6406" max="6406" width="18.875" style="72" customWidth="1"/>
    <col min="6407" max="6407" width="21.75" style="72" customWidth="1"/>
    <col min="6408" max="6408" width="13.125" style="72" customWidth="1"/>
    <col min="6409" max="6409" width="10" style="72" customWidth="1"/>
    <col min="6410" max="6410" width="19.125" style="72" customWidth="1"/>
    <col min="6411" max="6411" width="16.125" style="72" customWidth="1"/>
    <col min="6412" max="6412" width="16.25" style="72" customWidth="1"/>
    <col min="6413" max="6413" width="15.25" style="72" customWidth="1"/>
    <col min="6414" max="6414" width="15.875" style="72" customWidth="1"/>
    <col min="6415" max="6415" width="17" style="72" customWidth="1"/>
    <col min="6416" max="6416" width="10.125" style="72" customWidth="1"/>
    <col min="6417" max="6417" width="9.875" style="72" customWidth="1"/>
    <col min="6418" max="6418" width="15.75" style="72" customWidth="1"/>
    <col min="6419" max="6419" width="11.75" style="72" customWidth="1"/>
    <col min="6420" max="6420" width="11.625" style="72" customWidth="1"/>
    <col min="6421" max="6421" width="14" style="72" customWidth="1"/>
    <col min="6422" max="6656" width="9" style="72"/>
    <col min="6657" max="6657" width="4.375" style="72" customWidth="1"/>
    <col min="6658" max="6658" width="71.625" style="72" customWidth="1"/>
    <col min="6659" max="6659" width="18" style="72" customWidth="1"/>
    <col min="6660" max="6660" width="20.125" style="72" customWidth="1"/>
    <col min="6661" max="6661" width="18.25" style="72" customWidth="1"/>
    <col min="6662" max="6662" width="18.875" style="72" customWidth="1"/>
    <col min="6663" max="6663" width="21.75" style="72" customWidth="1"/>
    <col min="6664" max="6664" width="13.125" style="72" customWidth="1"/>
    <col min="6665" max="6665" width="10" style="72" customWidth="1"/>
    <col min="6666" max="6666" width="19.125" style="72" customWidth="1"/>
    <col min="6667" max="6667" width="16.125" style="72" customWidth="1"/>
    <col min="6668" max="6668" width="16.25" style="72" customWidth="1"/>
    <col min="6669" max="6669" width="15.25" style="72" customWidth="1"/>
    <col min="6670" max="6670" width="15.875" style="72" customWidth="1"/>
    <col min="6671" max="6671" width="17" style="72" customWidth="1"/>
    <col min="6672" max="6672" width="10.125" style="72" customWidth="1"/>
    <col min="6673" max="6673" width="9.875" style="72" customWidth="1"/>
    <col min="6674" max="6674" width="15.75" style="72" customWidth="1"/>
    <col min="6675" max="6675" width="11.75" style="72" customWidth="1"/>
    <col min="6676" max="6676" width="11.625" style="72" customWidth="1"/>
    <col min="6677" max="6677" width="14" style="72" customWidth="1"/>
    <col min="6678" max="6912" width="9" style="72"/>
    <col min="6913" max="6913" width="4.375" style="72" customWidth="1"/>
    <col min="6914" max="6914" width="71.625" style="72" customWidth="1"/>
    <col min="6915" max="6915" width="18" style="72" customWidth="1"/>
    <col min="6916" max="6916" width="20.125" style="72" customWidth="1"/>
    <col min="6917" max="6917" width="18.25" style="72" customWidth="1"/>
    <col min="6918" max="6918" width="18.875" style="72" customWidth="1"/>
    <col min="6919" max="6919" width="21.75" style="72" customWidth="1"/>
    <col min="6920" max="6920" width="13.125" style="72" customWidth="1"/>
    <col min="6921" max="6921" width="10" style="72" customWidth="1"/>
    <col min="6922" max="6922" width="19.125" style="72" customWidth="1"/>
    <col min="6923" max="6923" width="16.125" style="72" customWidth="1"/>
    <col min="6924" max="6924" width="16.25" style="72" customWidth="1"/>
    <col min="6925" max="6925" width="15.25" style="72" customWidth="1"/>
    <col min="6926" max="6926" width="15.875" style="72" customWidth="1"/>
    <col min="6927" max="6927" width="17" style="72" customWidth="1"/>
    <col min="6928" max="6928" width="10.125" style="72" customWidth="1"/>
    <col min="6929" max="6929" width="9.875" style="72" customWidth="1"/>
    <col min="6930" max="6930" width="15.75" style="72" customWidth="1"/>
    <col min="6931" max="6931" width="11.75" style="72" customWidth="1"/>
    <col min="6932" max="6932" width="11.625" style="72" customWidth="1"/>
    <col min="6933" max="6933" width="14" style="72" customWidth="1"/>
    <col min="6934" max="7168" width="9" style="72"/>
    <col min="7169" max="7169" width="4.375" style="72" customWidth="1"/>
    <col min="7170" max="7170" width="71.625" style="72" customWidth="1"/>
    <col min="7171" max="7171" width="18" style="72" customWidth="1"/>
    <col min="7172" max="7172" width="20.125" style="72" customWidth="1"/>
    <col min="7173" max="7173" width="18.25" style="72" customWidth="1"/>
    <col min="7174" max="7174" width="18.875" style="72" customWidth="1"/>
    <col min="7175" max="7175" width="21.75" style="72" customWidth="1"/>
    <col min="7176" max="7176" width="13.125" style="72" customWidth="1"/>
    <col min="7177" max="7177" width="10" style="72" customWidth="1"/>
    <col min="7178" max="7178" width="19.125" style="72" customWidth="1"/>
    <col min="7179" max="7179" width="16.125" style="72" customWidth="1"/>
    <col min="7180" max="7180" width="16.25" style="72" customWidth="1"/>
    <col min="7181" max="7181" width="15.25" style="72" customWidth="1"/>
    <col min="7182" max="7182" width="15.875" style="72" customWidth="1"/>
    <col min="7183" max="7183" width="17" style="72" customWidth="1"/>
    <col min="7184" max="7184" width="10.125" style="72" customWidth="1"/>
    <col min="7185" max="7185" width="9.875" style="72" customWidth="1"/>
    <col min="7186" max="7186" width="15.75" style="72" customWidth="1"/>
    <col min="7187" max="7187" width="11.75" style="72" customWidth="1"/>
    <col min="7188" max="7188" width="11.625" style="72" customWidth="1"/>
    <col min="7189" max="7189" width="14" style="72" customWidth="1"/>
    <col min="7190" max="7424" width="9" style="72"/>
    <col min="7425" max="7425" width="4.375" style="72" customWidth="1"/>
    <col min="7426" max="7426" width="71.625" style="72" customWidth="1"/>
    <col min="7427" max="7427" width="18" style="72" customWidth="1"/>
    <col min="7428" max="7428" width="20.125" style="72" customWidth="1"/>
    <col min="7429" max="7429" width="18.25" style="72" customWidth="1"/>
    <col min="7430" max="7430" width="18.875" style="72" customWidth="1"/>
    <col min="7431" max="7431" width="21.75" style="72" customWidth="1"/>
    <col min="7432" max="7432" width="13.125" style="72" customWidth="1"/>
    <col min="7433" max="7433" width="10" style="72" customWidth="1"/>
    <col min="7434" max="7434" width="19.125" style="72" customWidth="1"/>
    <col min="7435" max="7435" width="16.125" style="72" customWidth="1"/>
    <col min="7436" max="7436" width="16.25" style="72" customWidth="1"/>
    <col min="7437" max="7437" width="15.25" style="72" customWidth="1"/>
    <col min="7438" max="7438" width="15.875" style="72" customWidth="1"/>
    <col min="7439" max="7439" width="17" style="72" customWidth="1"/>
    <col min="7440" max="7440" width="10.125" style="72" customWidth="1"/>
    <col min="7441" max="7441" width="9.875" style="72" customWidth="1"/>
    <col min="7442" max="7442" width="15.75" style="72" customWidth="1"/>
    <col min="7443" max="7443" width="11.75" style="72" customWidth="1"/>
    <col min="7444" max="7444" width="11.625" style="72" customWidth="1"/>
    <col min="7445" max="7445" width="14" style="72" customWidth="1"/>
    <col min="7446" max="7680" width="9" style="72"/>
    <col min="7681" max="7681" width="4.375" style="72" customWidth="1"/>
    <col min="7682" max="7682" width="71.625" style="72" customWidth="1"/>
    <col min="7683" max="7683" width="18" style="72" customWidth="1"/>
    <col min="7684" max="7684" width="20.125" style="72" customWidth="1"/>
    <col min="7685" max="7685" width="18.25" style="72" customWidth="1"/>
    <col min="7686" max="7686" width="18.875" style="72" customWidth="1"/>
    <col min="7687" max="7687" width="21.75" style="72" customWidth="1"/>
    <col min="7688" max="7688" width="13.125" style="72" customWidth="1"/>
    <col min="7689" max="7689" width="10" style="72" customWidth="1"/>
    <col min="7690" max="7690" width="19.125" style="72" customWidth="1"/>
    <col min="7691" max="7691" width="16.125" style="72" customWidth="1"/>
    <col min="7692" max="7692" width="16.25" style="72" customWidth="1"/>
    <col min="7693" max="7693" width="15.25" style="72" customWidth="1"/>
    <col min="7694" max="7694" width="15.875" style="72" customWidth="1"/>
    <col min="7695" max="7695" width="17" style="72" customWidth="1"/>
    <col min="7696" max="7696" width="10.125" style="72" customWidth="1"/>
    <col min="7697" max="7697" width="9.875" style="72" customWidth="1"/>
    <col min="7698" max="7698" width="15.75" style="72" customWidth="1"/>
    <col min="7699" max="7699" width="11.75" style="72" customWidth="1"/>
    <col min="7700" max="7700" width="11.625" style="72" customWidth="1"/>
    <col min="7701" max="7701" width="14" style="72" customWidth="1"/>
    <col min="7702" max="7936" width="9" style="72"/>
    <col min="7937" max="7937" width="4.375" style="72" customWidth="1"/>
    <col min="7938" max="7938" width="71.625" style="72" customWidth="1"/>
    <col min="7939" max="7939" width="18" style="72" customWidth="1"/>
    <col min="7940" max="7940" width="20.125" style="72" customWidth="1"/>
    <col min="7941" max="7941" width="18.25" style="72" customWidth="1"/>
    <col min="7942" max="7942" width="18.875" style="72" customWidth="1"/>
    <col min="7943" max="7943" width="21.75" style="72" customWidth="1"/>
    <col min="7944" max="7944" width="13.125" style="72" customWidth="1"/>
    <col min="7945" max="7945" width="10" style="72" customWidth="1"/>
    <col min="7946" max="7946" width="19.125" style="72" customWidth="1"/>
    <col min="7947" max="7947" width="16.125" style="72" customWidth="1"/>
    <col min="7948" max="7948" width="16.25" style="72" customWidth="1"/>
    <col min="7949" max="7949" width="15.25" style="72" customWidth="1"/>
    <col min="7950" max="7950" width="15.875" style="72" customWidth="1"/>
    <col min="7951" max="7951" width="17" style="72" customWidth="1"/>
    <col min="7952" max="7952" width="10.125" style="72" customWidth="1"/>
    <col min="7953" max="7953" width="9.875" style="72" customWidth="1"/>
    <col min="7954" max="7954" width="15.75" style="72" customWidth="1"/>
    <col min="7955" max="7955" width="11.75" style="72" customWidth="1"/>
    <col min="7956" max="7956" width="11.625" style="72" customWidth="1"/>
    <col min="7957" max="7957" width="14" style="72" customWidth="1"/>
    <col min="7958" max="8192" width="9" style="72"/>
    <col min="8193" max="8193" width="4.375" style="72" customWidth="1"/>
    <col min="8194" max="8194" width="71.625" style="72" customWidth="1"/>
    <col min="8195" max="8195" width="18" style="72" customWidth="1"/>
    <col min="8196" max="8196" width="20.125" style="72" customWidth="1"/>
    <col min="8197" max="8197" width="18.25" style="72" customWidth="1"/>
    <col min="8198" max="8198" width="18.875" style="72" customWidth="1"/>
    <col min="8199" max="8199" width="21.75" style="72" customWidth="1"/>
    <col min="8200" max="8200" width="13.125" style="72" customWidth="1"/>
    <col min="8201" max="8201" width="10" style="72" customWidth="1"/>
    <col min="8202" max="8202" width="19.125" style="72" customWidth="1"/>
    <col min="8203" max="8203" width="16.125" style="72" customWidth="1"/>
    <col min="8204" max="8204" width="16.25" style="72" customWidth="1"/>
    <col min="8205" max="8205" width="15.25" style="72" customWidth="1"/>
    <col min="8206" max="8206" width="15.875" style="72" customWidth="1"/>
    <col min="8207" max="8207" width="17" style="72" customWidth="1"/>
    <col min="8208" max="8208" width="10.125" style="72" customWidth="1"/>
    <col min="8209" max="8209" width="9.875" style="72" customWidth="1"/>
    <col min="8210" max="8210" width="15.75" style="72" customWidth="1"/>
    <col min="8211" max="8211" width="11.75" style="72" customWidth="1"/>
    <col min="8212" max="8212" width="11.625" style="72" customWidth="1"/>
    <col min="8213" max="8213" width="14" style="72" customWidth="1"/>
    <col min="8214" max="8448" width="9" style="72"/>
    <col min="8449" max="8449" width="4.375" style="72" customWidth="1"/>
    <col min="8450" max="8450" width="71.625" style="72" customWidth="1"/>
    <col min="8451" max="8451" width="18" style="72" customWidth="1"/>
    <col min="8452" max="8452" width="20.125" style="72" customWidth="1"/>
    <col min="8453" max="8453" width="18.25" style="72" customWidth="1"/>
    <col min="8454" max="8454" width="18.875" style="72" customWidth="1"/>
    <col min="8455" max="8455" width="21.75" style="72" customWidth="1"/>
    <col min="8456" max="8456" width="13.125" style="72" customWidth="1"/>
    <col min="8457" max="8457" width="10" style="72" customWidth="1"/>
    <col min="8458" max="8458" width="19.125" style="72" customWidth="1"/>
    <col min="8459" max="8459" width="16.125" style="72" customWidth="1"/>
    <col min="8460" max="8460" width="16.25" style="72" customWidth="1"/>
    <col min="8461" max="8461" width="15.25" style="72" customWidth="1"/>
    <col min="8462" max="8462" width="15.875" style="72" customWidth="1"/>
    <col min="8463" max="8463" width="17" style="72" customWidth="1"/>
    <col min="8464" max="8464" width="10.125" style="72" customWidth="1"/>
    <col min="8465" max="8465" width="9.875" style="72" customWidth="1"/>
    <col min="8466" max="8466" width="15.75" style="72" customWidth="1"/>
    <col min="8467" max="8467" width="11.75" style="72" customWidth="1"/>
    <col min="8468" max="8468" width="11.625" style="72" customWidth="1"/>
    <col min="8469" max="8469" width="14" style="72" customWidth="1"/>
    <col min="8470" max="8704" width="9" style="72"/>
    <col min="8705" max="8705" width="4.375" style="72" customWidth="1"/>
    <col min="8706" max="8706" width="71.625" style="72" customWidth="1"/>
    <col min="8707" max="8707" width="18" style="72" customWidth="1"/>
    <col min="8708" max="8708" width="20.125" style="72" customWidth="1"/>
    <col min="8709" max="8709" width="18.25" style="72" customWidth="1"/>
    <col min="8710" max="8710" width="18.875" style="72" customWidth="1"/>
    <col min="8711" max="8711" width="21.75" style="72" customWidth="1"/>
    <col min="8712" max="8712" width="13.125" style="72" customWidth="1"/>
    <col min="8713" max="8713" width="10" style="72" customWidth="1"/>
    <col min="8714" max="8714" width="19.125" style="72" customWidth="1"/>
    <col min="8715" max="8715" width="16.125" style="72" customWidth="1"/>
    <col min="8716" max="8716" width="16.25" style="72" customWidth="1"/>
    <col min="8717" max="8717" width="15.25" style="72" customWidth="1"/>
    <col min="8718" max="8718" width="15.875" style="72" customWidth="1"/>
    <col min="8719" max="8719" width="17" style="72" customWidth="1"/>
    <col min="8720" max="8720" width="10.125" style="72" customWidth="1"/>
    <col min="8721" max="8721" width="9.875" style="72" customWidth="1"/>
    <col min="8722" max="8722" width="15.75" style="72" customWidth="1"/>
    <col min="8723" max="8723" width="11.75" style="72" customWidth="1"/>
    <col min="8724" max="8724" width="11.625" style="72" customWidth="1"/>
    <col min="8725" max="8725" width="14" style="72" customWidth="1"/>
    <col min="8726" max="8960" width="9" style="72"/>
    <col min="8961" max="8961" width="4.375" style="72" customWidth="1"/>
    <col min="8962" max="8962" width="71.625" style="72" customWidth="1"/>
    <col min="8963" max="8963" width="18" style="72" customWidth="1"/>
    <col min="8964" max="8964" width="20.125" style="72" customWidth="1"/>
    <col min="8965" max="8965" width="18.25" style="72" customWidth="1"/>
    <col min="8966" max="8966" width="18.875" style="72" customWidth="1"/>
    <col min="8967" max="8967" width="21.75" style="72" customWidth="1"/>
    <col min="8968" max="8968" width="13.125" style="72" customWidth="1"/>
    <col min="8969" max="8969" width="10" style="72" customWidth="1"/>
    <col min="8970" max="8970" width="19.125" style="72" customWidth="1"/>
    <col min="8971" max="8971" width="16.125" style="72" customWidth="1"/>
    <col min="8972" max="8972" width="16.25" style="72" customWidth="1"/>
    <col min="8973" max="8973" width="15.25" style="72" customWidth="1"/>
    <col min="8974" max="8974" width="15.875" style="72" customWidth="1"/>
    <col min="8975" max="8975" width="17" style="72" customWidth="1"/>
    <col min="8976" max="8976" width="10.125" style="72" customWidth="1"/>
    <col min="8977" max="8977" width="9.875" style="72" customWidth="1"/>
    <col min="8978" max="8978" width="15.75" style="72" customWidth="1"/>
    <col min="8979" max="8979" width="11.75" style="72" customWidth="1"/>
    <col min="8980" max="8980" width="11.625" style="72" customWidth="1"/>
    <col min="8981" max="8981" width="14" style="72" customWidth="1"/>
    <col min="8982" max="9216" width="9" style="72"/>
    <col min="9217" max="9217" width="4.375" style="72" customWidth="1"/>
    <col min="9218" max="9218" width="71.625" style="72" customWidth="1"/>
    <col min="9219" max="9219" width="18" style="72" customWidth="1"/>
    <col min="9220" max="9220" width="20.125" style="72" customWidth="1"/>
    <col min="9221" max="9221" width="18.25" style="72" customWidth="1"/>
    <col min="9222" max="9222" width="18.875" style="72" customWidth="1"/>
    <col min="9223" max="9223" width="21.75" style="72" customWidth="1"/>
    <col min="9224" max="9224" width="13.125" style="72" customWidth="1"/>
    <col min="9225" max="9225" width="10" style="72" customWidth="1"/>
    <col min="9226" max="9226" width="19.125" style="72" customWidth="1"/>
    <col min="9227" max="9227" width="16.125" style="72" customWidth="1"/>
    <col min="9228" max="9228" width="16.25" style="72" customWidth="1"/>
    <col min="9229" max="9229" width="15.25" style="72" customWidth="1"/>
    <col min="9230" max="9230" width="15.875" style="72" customWidth="1"/>
    <col min="9231" max="9231" width="17" style="72" customWidth="1"/>
    <col min="9232" max="9232" width="10.125" style="72" customWidth="1"/>
    <col min="9233" max="9233" width="9.875" style="72" customWidth="1"/>
    <col min="9234" max="9234" width="15.75" style="72" customWidth="1"/>
    <col min="9235" max="9235" width="11.75" style="72" customWidth="1"/>
    <col min="9236" max="9236" width="11.625" style="72" customWidth="1"/>
    <col min="9237" max="9237" width="14" style="72" customWidth="1"/>
    <col min="9238" max="9472" width="9" style="72"/>
    <col min="9473" max="9473" width="4.375" style="72" customWidth="1"/>
    <col min="9474" max="9474" width="71.625" style="72" customWidth="1"/>
    <col min="9475" max="9475" width="18" style="72" customWidth="1"/>
    <col min="9476" max="9476" width="20.125" style="72" customWidth="1"/>
    <col min="9477" max="9477" width="18.25" style="72" customWidth="1"/>
    <col min="9478" max="9478" width="18.875" style="72" customWidth="1"/>
    <col min="9479" max="9479" width="21.75" style="72" customWidth="1"/>
    <col min="9480" max="9480" width="13.125" style="72" customWidth="1"/>
    <col min="9481" max="9481" width="10" style="72" customWidth="1"/>
    <col min="9482" max="9482" width="19.125" style="72" customWidth="1"/>
    <col min="9483" max="9483" width="16.125" style="72" customWidth="1"/>
    <col min="9484" max="9484" width="16.25" style="72" customWidth="1"/>
    <col min="9485" max="9485" width="15.25" style="72" customWidth="1"/>
    <col min="9486" max="9486" width="15.875" style="72" customWidth="1"/>
    <col min="9487" max="9487" width="17" style="72" customWidth="1"/>
    <col min="9488" max="9488" width="10.125" style="72" customWidth="1"/>
    <col min="9489" max="9489" width="9.875" style="72" customWidth="1"/>
    <col min="9490" max="9490" width="15.75" style="72" customWidth="1"/>
    <col min="9491" max="9491" width="11.75" style="72" customWidth="1"/>
    <col min="9492" max="9492" width="11.625" style="72" customWidth="1"/>
    <col min="9493" max="9493" width="14" style="72" customWidth="1"/>
    <col min="9494" max="9728" width="9" style="72"/>
    <col min="9729" max="9729" width="4.375" style="72" customWidth="1"/>
    <col min="9730" max="9730" width="71.625" style="72" customWidth="1"/>
    <col min="9731" max="9731" width="18" style="72" customWidth="1"/>
    <col min="9732" max="9732" width="20.125" style="72" customWidth="1"/>
    <col min="9733" max="9733" width="18.25" style="72" customWidth="1"/>
    <col min="9734" max="9734" width="18.875" style="72" customWidth="1"/>
    <col min="9735" max="9735" width="21.75" style="72" customWidth="1"/>
    <col min="9736" max="9736" width="13.125" style="72" customWidth="1"/>
    <col min="9737" max="9737" width="10" style="72" customWidth="1"/>
    <col min="9738" max="9738" width="19.125" style="72" customWidth="1"/>
    <col min="9739" max="9739" width="16.125" style="72" customWidth="1"/>
    <col min="9740" max="9740" width="16.25" style="72" customWidth="1"/>
    <col min="9741" max="9741" width="15.25" style="72" customWidth="1"/>
    <col min="9742" max="9742" width="15.875" style="72" customWidth="1"/>
    <col min="9743" max="9743" width="17" style="72" customWidth="1"/>
    <col min="9744" max="9744" width="10.125" style="72" customWidth="1"/>
    <col min="9745" max="9745" width="9.875" style="72" customWidth="1"/>
    <col min="9746" max="9746" width="15.75" style="72" customWidth="1"/>
    <col min="9747" max="9747" width="11.75" style="72" customWidth="1"/>
    <col min="9748" max="9748" width="11.625" style="72" customWidth="1"/>
    <col min="9749" max="9749" width="14" style="72" customWidth="1"/>
    <col min="9750" max="9984" width="9" style="72"/>
    <col min="9985" max="9985" width="4.375" style="72" customWidth="1"/>
    <col min="9986" max="9986" width="71.625" style="72" customWidth="1"/>
    <col min="9987" max="9987" width="18" style="72" customWidth="1"/>
    <col min="9988" max="9988" width="20.125" style="72" customWidth="1"/>
    <col min="9989" max="9989" width="18.25" style="72" customWidth="1"/>
    <col min="9990" max="9990" width="18.875" style="72" customWidth="1"/>
    <col min="9991" max="9991" width="21.75" style="72" customWidth="1"/>
    <col min="9992" max="9992" width="13.125" style="72" customWidth="1"/>
    <col min="9993" max="9993" width="10" style="72" customWidth="1"/>
    <col min="9994" max="9994" width="19.125" style="72" customWidth="1"/>
    <col min="9995" max="9995" width="16.125" style="72" customWidth="1"/>
    <col min="9996" max="9996" width="16.25" style="72" customWidth="1"/>
    <col min="9997" max="9997" width="15.25" style="72" customWidth="1"/>
    <col min="9998" max="9998" width="15.875" style="72" customWidth="1"/>
    <col min="9999" max="9999" width="17" style="72" customWidth="1"/>
    <col min="10000" max="10000" width="10.125" style="72" customWidth="1"/>
    <col min="10001" max="10001" width="9.875" style="72" customWidth="1"/>
    <col min="10002" max="10002" width="15.75" style="72" customWidth="1"/>
    <col min="10003" max="10003" width="11.75" style="72" customWidth="1"/>
    <col min="10004" max="10004" width="11.625" style="72" customWidth="1"/>
    <col min="10005" max="10005" width="14" style="72" customWidth="1"/>
    <col min="10006" max="10240" width="9" style="72"/>
    <col min="10241" max="10241" width="4.375" style="72" customWidth="1"/>
    <col min="10242" max="10242" width="71.625" style="72" customWidth="1"/>
    <col min="10243" max="10243" width="18" style="72" customWidth="1"/>
    <col min="10244" max="10244" width="20.125" style="72" customWidth="1"/>
    <col min="10245" max="10245" width="18.25" style="72" customWidth="1"/>
    <col min="10246" max="10246" width="18.875" style="72" customWidth="1"/>
    <col min="10247" max="10247" width="21.75" style="72" customWidth="1"/>
    <col min="10248" max="10248" width="13.125" style="72" customWidth="1"/>
    <col min="10249" max="10249" width="10" style="72" customWidth="1"/>
    <col min="10250" max="10250" width="19.125" style="72" customWidth="1"/>
    <col min="10251" max="10251" width="16.125" style="72" customWidth="1"/>
    <col min="10252" max="10252" width="16.25" style="72" customWidth="1"/>
    <col min="10253" max="10253" width="15.25" style="72" customWidth="1"/>
    <col min="10254" max="10254" width="15.875" style="72" customWidth="1"/>
    <col min="10255" max="10255" width="17" style="72" customWidth="1"/>
    <col min="10256" max="10256" width="10.125" style="72" customWidth="1"/>
    <col min="10257" max="10257" width="9.875" style="72" customWidth="1"/>
    <col min="10258" max="10258" width="15.75" style="72" customWidth="1"/>
    <col min="10259" max="10259" width="11.75" style="72" customWidth="1"/>
    <col min="10260" max="10260" width="11.625" style="72" customWidth="1"/>
    <col min="10261" max="10261" width="14" style="72" customWidth="1"/>
    <col min="10262" max="10496" width="9" style="72"/>
    <col min="10497" max="10497" width="4.375" style="72" customWidth="1"/>
    <col min="10498" max="10498" width="71.625" style="72" customWidth="1"/>
    <col min="10499" max="10499" width="18" style="72" customWidth="1"/>
    <col min="10500" max="10500" width="20.125" style="72" customWidth="1"/>
    <col min="10501" max="10501" width="18.25" style="72" customWidth="1"/>
    <col min="10502" max="10502" width="18.875" style="72" customWidth="1"/>
    <col min="10503" max="10503" width="21.75" style="72" customWidth="1"/>
    <col min="10504" max="10504" width="13.125" style="72" customWidth="1"/>
    <col min="10505" max="10505" width="10" style="72" customWidth="1"/>
    <col min="10506" max="10506" width="19.125" style="72" customWidth="1"/>
    <col min="10507" max="10507" width="16.125" style="72" customWidth="1"/>
    <col min="10508" max="10508" width="16.25" style="72" customWidth="1"/>
    <col min="10509" max="10509" width="15.25" style="72" customWidth="1"/>
    <col min="10510" max="10510" width="15.875" style="72" customWidth="1"/>
    <col min="10511" max="10511" width="17" style="72" customWidth="1"/>
    <col min="10512" max="10512" width="10.125" style="72" customWidth="1"/>
    <col min="10513" max="10513" width="9.875" style="72" customWidth="1"/>
    <col min="10514" max="10514" width="15.75" style="72" customWidth="1"/>
    <col min="10515" max="10515" width="11.75" style="72" customWidth="1"/>
    <col min="10516" max="10516" width="11.625" style="72" customWidth="1"/>
    <col min="10517" max="10517" width="14" style="72" customWidth="1"/>
    <col min="10518" max="10752" width="9" style="72"/>
    <col min="10753" max="10753" width="4.375" style="72" customWidth="1"/>
    <col min="10754" max="10754" width="71.625" style="72" customWidth="1"/>
    <col min="10755" max="10755" width="18" style="72" customWidth="1"/>
    <col min="10756" max="10756" width="20.125" style="72" customWidth="1"/>
    <col min="10757" max="10757" width="18.25" style="72" customWidth="1"/>
    <col min="10758" max="10758" width="18.875" style="72" customWidth="1"/>
    <col min="10759" max="10759" width="21.75" style="72" customWidth="1"/>
    <col min="10760" max="10760" width="13.125" style="72" customWidth="1"/>
    <col min="10761" max="10761" width="10" style="72" customWidth="1"/>
    <col min="10762" max="10762" width="19.125" style="72" customWidth="1"/>
    <col min="10763" max="10763" width="16.125" style="72" customWidth="1"/>
    <col min="10764" max="10764" width="16.25" style="72" customWidth="1"/>
    <col min="10765" max="10765" width="15.25" style="72" customWidth="1"/>
    <col min="10766" max="10766" width="15.875" style="72" customWidth="1"/>
    <col min="10767" max="10767" width="17" style="72" customWidth="1"/>
    <col min="10768" max="10768" width="10.125" style="72" customWidth="1"/>
    <col min="10769" max="10769" width="9.875" style="72" customWidth="1"/>
    <col min="10770" max="10770" width="15.75" style="72" customWidth="1"/>
    <col min="10771" max="10771" width="11.75" style="72" customWidth="1"/>
    <col min="10772" max="10772" width="11.625" style="72" customWidth="1"/>
    <col min="10773" max="10773" width="14" style="72" customWidth="1"/>
    <col min="10774" max="11008" width="9" style="72"/>
    <col min="11009" max="11009" width="4.375" style="72" customWidth="1"/>
    <col min="11010" max="11010" width="71.625" style="72" customWidth="1"/>
    <col min="11011" max="11011" width="18" style="72" customWidth="1"/>
    <col min="11012" max="11012" width="20.125" style="72" customWidth="1"/>
    <col min="11013" max="11013" width="18.25" style="72" customWidth="1"/>
    <col min="11014" max="11014" width="18.875" style="72" customWidth="1"/>
    <col min="11015" max="11015" width="21.75" style="72" customWidth="1"/>
    <col min="11016" max="11016" width="13.125" style="72" customWidth="1"/>
    <col min="11017" max="11017" width="10" style="72" customWidth="1"/>
    <col min="11018" max="11018" width="19.125" style="72" customWidth="1"/>
    <col min="11019" max="11019" width="16.125" style="72" customWidth="1"/>
    <col min="11020" max="11020" width="16.25" style="72" customWidth="1"/>
    <col min="11021" max="11021" width="15.25" style="72" customWidth="1"/>
    <col min="11022" max="11022" width="15.875" style="72" customWidth="1"/>
    <col min="11023" max="11023" width="17" style="72" customWidth="1"/>
    <col min="11024" max="11024" width="10.125" style="72" customWidth="1"/>
    <col min="11025" max="11025" width="9.875" style="72" customWidth="1"/>
    <col min="11026" max="11026" width="15.75" style="72" customWidth="1"/>
    <col min="11027" max="11027" width="11.75" style="72" customWidth="1"/>
    <col min="11028" max="11028" width="11.625" style="72" customWidth="1"/>
    <col min="11029" max="11029" width="14" style="72" customWidth="1"/>
    <col min="11030" max="11264" width="9" style="72"/>
    <col min="11265" max="11265" width="4.375" style="72" customWidth="1"/>
    <col min="11266" max="11266" width="71.625" style="72" customWidth="1"/>
    <col min="11267" max="11267" width="18" style="72" customWidth="1"/>
    <col min="11268" max="11268" width="20.125" style="72" customWidth="1"/>
    <col min="11269" max="11269" width="18.25" style="72" customWidth="1"/>
    <col min="11270" max="11270" width="18.875" style="72" customWidth="1"/>
    <col min="11271" max="11271" width="21.75" style="72" customWidth="1"/>
    <col min="11272" max="11272" width="13.125" style="72" customWidth="1"/>
    <col min="11273" max="11273" width="10" style="72" customWidth="1"/>
    <col min="11274" max="11274" width="19.125" style="72" customWidth="1"/>
    <col min="11275" max="11275" width="16.125" style="72" customWidth="1"/>
    <col min="11276" max="11276" width="16.25" style="72" customWidth="1"/>
    <col min="11277" max="11277" width="15.25" style="72" customWidth="1"/>
    <col min="11278" max="11278" width="15.875" style="72" customWidth="1"/>
    <col min="11279" max="11279" width="17" style="72" customWidth="1"/>
    <col min="11280" max="11280" width="10.125" style="72" customWidth="1"/>
    <col min="11281" max="11281" width="9.875" style="72" customWidth="1"/>
    <col min="11282" max="11282" width="15.75" style="72" customWidth="1"/>
    <col min="11283" max="11283" width="11.75" style="72" customWidth="1"/>
    <col min="11284" max="11284" width="11.625" style="72" customWidth="1"/>
    <col min="11285" max="11285" width="14" style="72" customWidth="1"/>
    <col min="11286" max="11520" width="9" style="72"/>
    <col min="11521" max="11521" width="4.375" style="72" customWidth="1"/>
    <col min="11522" max="11522" width="71.625" style="72" customWidth="1"/>
    <col min="11523" max="11523" width="18" style="72" customWidth="1"/>
    <col min="11524" max="11524" width="20.125" style="72" customWidth="1"/>
    <col min="11525" max="11525" width="18.25" style="72" customWidth="1"/>
    <col min="11526" max="11526" width="18.875" style="72" customWidth="1"/>
    <col min="11527" max="11527" width="21.75" style="72" customWidth="1"/>
    <col min="11528" max="11528" width="13.125" style="72" customWidth="1"/>
    <col min="11529" max="11529" width="10" style="72" customWidth="1"/>
    <col min="11530" max="11530" width="19.125" style="72" customWidth="1"/>
    <col min="11531" max="11531" width="16.125" style="72" customWidth="1"/>
    <col min="11532" max="11532" width="16.25" style="72" customWidth="1"/>
    <col min="11533" max="11533" width="15.25" style="72" customWidth="1"/>
    <col min="11534" max="11534" width="15.875" style="72" customWidth="1"/>
    <col min="11535" max="11535" width="17" style="72" customWidth="1"/>
    <col min="11536" max="11536" width="10.125" style="72" customWidth="1"/>
    <col min="11537" max="11537" width="9.875" style="72" customWidth="1"/>
    <col min="11538" max="11538" width="15.75" style="72" customWidth="1"/>
    <col min="11539" max="11539" width="11.75" style="72" customWidth="1"/>
    <col min="11540" max="11540" width="11.625" style="72" customWidth="1"/>
    <col min="11541" max="11541" width="14" style="72" customWidth="1"/>
    <col min="11542" max="11776" width="9" style="72"/>
    <col min="11777" max="11777" width="4.375" style="72" customWidth="1"/>
    <col min="11778" max="11778" width="71.625" style="72" customWidth="1"/>
    <col min="11779" max="11779" width="18" style="72" customWidth="1"/>
    <col min="11780" max="11780" width="20.125" style="72" customWidth="1"/>
    <col min="11781" max="11781" width="18.25" style="72" customWidth="1"/>
    <col min="11782" max="11782" width="18.875" style="72" customWidth="1"/>
    <col min="11783" max="11783" width="21.75" style="72" customWidth="1"/>
    <col min="11784" max="11784" width="13.125" style="72" customWidth="1"/>
    <col min="11785" max="11785" width="10" style="72" customWidth="1"/>
    <col min="11786" max="11786" width="19.125" style="72" customWidth="1"/>
    <col min="11787" max="11787" width="16.125" style="72" customWidth="1"/>
    <col min="11788" max="11788" width="16.25" style="72" customWidth="1"/>
    <col min="11789" max="11789" width="15.25" style="72" customWidth="1"/>
    <col min="11790" max="11790" width="15.875" style="72" customWidth="1"/>
    <col min="11791" max="11791" width="17" style="72" customWidth="1"/>
    <col min="11792" max="11792" width="10.125" style="72" customWidth="1"/>
    <col min="11793" max="11793" width="9.875" style="72" customWidth="1"/>
    <col min="11794" max="11794" width="15.75" style="72" customWidth="1"/>
    <col min="11795" max="11795" width="11.75" style="72" customWidth="1"/>
    <col min="11796" max="11796" width="11.625" style="72" customWidth="1"/>
    <col min="11797" max="11797" width="14" style="72" customWidth="1"/>
    <col min="11798" max="12032" width="9" style="72"/>
    <col min="12033" max="12033" width="4.375" style="72" customWidth="1"/>
    <col min="12034" max="12034" width="71.625" style="72" customWidth="1"/>
    <col min="12035" max="12035" width="18" style="72" customWidth="1"/>
    <col min="12036" max="12036" width="20.125" style="72" customWidth="1"/>
    <col min="12037" max="12037" width="18.25" style="72" customWidth="1"/>
    <col min="12038" max="12038" width="18.875" style="72" customWidth="1"/>
    <col min="12039" max="12039" width="21.75" style="72" customWidth="1"/>
    <col min="12040" max="12040" width="13.125" style="72" customWidth="1"/>
    <col min="12041" max="12041" width="10" style="72" customWidth="1"/>
    <col min="12042" max="12042" width="19.125" style="72" customWidth="1"/>
    <col min="12043" max="12043" width="16.125" style="72" customWidth="1"/>
    <col min="12044" max="12044" width="16.25" style="72" customWidth="1"/>
    <col min="12045" max="12045" width="15.25" style="72" customWidth="1"/>
    <col min="12046" max="12046" width="15.875" style="72" customWidth="1"/>
    <col min="12047" max="12047" width="17" style="72" customWidth="1"/>
    <col min="12048" max="12048" width="10.125" style="72" customWidth="1"/>
    <col min="12049" max="12049" width="9.875" style="72" customWidth="1"/>
    <col min="12050" max="12050" width="15.75" style="72" customWidth="1"/>
    <col min="12051" max="12051" width="11.75" style="72" customWidth="1"/>
    <col min="12052" max="12052" width="11.625" style="72" customWidth="1"/>
    <col min="12053" max="12053" width="14" style="72" customWidth="1"/>
    <col min="12054" max="12288" width="9" style="72"/>
    <col min="12289" max="12289" width="4.375" style="72" customWidth="1"/>
    <col min="12290" max="12290" width="71.625" style="72" customWidth="1"/>
    <col min="12291" max="12291" width="18" style="72" customWidth="1"/>
    <col min="12292" max="12292" width="20.125" style="72" customWidth="1"/>
    <col min="12293" max="12293" width="18.25" style="72" customWidth="1"/>
    <col min="12294" max="12294" width="18.875" style="72" customWidth="1"/>
    <col min="12295" max="12295" width="21.75" style="72" customWidth="1"/>
    <col min="12296" max="12296" width="13.125" style="72" customWidth="1"/>
    <col min="12297" max="12297" width="10" style="72" customWidth="1"/>
    <col min="12298" max="12298" width="19.125" style="72" customWidth="1"/>
    <col min="12299" max="12299" width="16.125" style="72" customWidth="1"/>
    <col min="12300" max="12300" width="16.25" style="72" customWidth="1"/>
    <col min="12301" max="12301" width="15.25" style="72" customWidth="1"/>
    <col min="12302" max="12302" width="15.875" style="72" customWidth="1"/>
    <col min="12303" max="12303" width="17" style="72" customWidth="1"/>
    <col min="12304" max="12304" width="10.125" style="72" customWidth="1"/>
    <col min="12305" max="12305" width="9.875" style="72" customWidth="1"/>
    <col min="12306" max="12306" width="15.75" style="72" customWidth="1"/>
    <col min="12307" max="12307" width="11.75" style="72" customWidth="1"/>
    <col min="12308" max="12308" width="11.625" style="72" customWidth="1"/>
    <col min="12309" max="12309" width="14" style="72" customWidth="1"/>
    <col min="12310" max="12544" width="9" style="72"/>
    <col min="12545" max="12545" width="4.375" style="72" customWidth="1"/>
    <col min="12546" max="12546" width="71.625" style="72" customWidth="1"/>
    <col min="12547" max="12547" width="18" style="72" customWidth="1"/>
    <col min="12548" max="12548" width="20.125" style="72" customWidth="1"/>
    <col min="12549" max="12549" width="18.25" style="72" customWidth="1"/>
    <col min="12550" max="12550" width="18.875" style="72" customWidth="1"/>
    <col min="12551" max="12551" width="21.75" style="72" customWidth="1"/>
    <col min="12552" max="12552" width="13.125" style="72" customWidth="1"/>
    <col min="12553" max="12553" width="10" style="72" customWidth="1"/>
    <col min="12554" max="12554" width="19.125" style="72" customWidth="1"/>
    <col min="12555" max="12555" width="16.125" style="72" customWidth="1"/>
    <col min="12556" max="12556" width="16.25" style="72" customWidth="1"/>
    <col min="12557" max="12557" width="15.25" style="72" customWidth="1"/>
    <col min="12558" max="12558" width="15.875" style="72" customWidth="1"/>
    <col min="12559" max="12559" width="17" style="72" customWidth="1"/>
    <col min="12560" max="12560" width="10.125" style="72" customWidth="1"/>
    <col min="12561" max="12561" width="9.875" style="72" customWidth="1"/>
    <col min="12562" max="12562" width="15.75" style="72" customWidth="1"/>
    <col min="12563" max="12563" width="11.75" style="72" customWidth="1"/>
    <col min="12564" max="12564" width="11.625" style="72" customWidth="1"/>
    <col min="12565" max="12565" width="14" style="72" customWidth="1"/>
    <col min="12566" max="12800" width="9" style="72"/>
    <col min="12801" max="12801" width="4.375" style="72" customWidth="1"/>
    <col min="12802" max="12802" width="71.625" style="72" customWidth="1"/>
    <col min="12803" max="12803" width="18" style="72" customWidth="1"/>
    <col min="12804" max="12804" width="20.125" style="72" customWidth="1"/>
    <col min="12805" max="12805" width="18.25" style="72" customWidth="1"/>
    <col min="12806" max="12806" width="18.875" style="72" customWidth="1"/>
    <col min="12807" max="12807" width="21.75" style="72" customWidth="1"/>
    <col min="12808" max="12808" width="13.125" style="72" customWidth="1"/>
    <col min="12809" max="12809" width="10" style="72" customWidth="1"/>
    <col min="12810" max="12810" width="19.125" style="72" customWidth="1"/>
    <col min="12811" max="12811" width="16.125" style="72" customWidth="1"/>
    <col min="12812" max="12812" width="16.25" style="72" customWidth="1"/>
    <col min="12813" max="12813" width="15.25" style="72" customWidth="1"/>
    <col min="12814" max="12814" width="15.875" style="72" customWidth="1"/>
    <col min="12815" max="12815" width="17" style="72" customWidth="1"/>
    <col min="12816" max="12816" width="10.125" style="72" customWidth="1"/>
    <col min="12817" max="12817" width="9.875" style="72" customWidth="1"/>
    <col min="12818" max="12818" width="15.75" style="72" customWidth="1"/>
    <col min="12819" max="12819" width="11.75" style="72" customWidth="1"/>
    <col min="12820" max="12820" width="11.625" style="72" customWidth="1"/>
    <col min="12821" max="12821" width="14" style="72" customWidth="1"/>
    <col min="12822" max="13056" width="9" style="72"/>
    <col min="13057" max="13057" width="4.375" style="72" customWidth="1"/>
    <col min="13058" max="13058" width="71.625" style="72" customWidth="1"/>
    <col min="13059" max="13059" width="18" style="72" customWidth="1"/>
    <col min="13060" max="13060" width="20.125" style="72" customWidth="1"/>
    <col min="13061" max="13061" width="18.25" style="72" customWidth="1"/>
    <col min="13062" max="13062" width="18.875" style="72" customWidth="1"/>
    <col min="13063" max="13063" width="21.75" style="72" customWidth="1"/>
    <col min="13064" max="13064" width="13.125" style="72" customWidth="1"/>
    <col min="13065" max="13065" width="10" style="72" customWidth="1"/>
    <col min="13066" max="13066" width="19.125" style="72" customWidth="1"/>
    <col min="13067" max="13067" width="16.125" style="72" customWidth="1"/>
    <col min="13068" max="13068" width="16.25" style="72" customWidth="1"/>
    <col min="13069" max="13069" width="15.25" style="72" customWidth="1"/>
    <col min="13070" max="13070" width="15.875" style="72" customWidth="1"/>
    <col min="13071" max="13071" width="17" style="72" customWidth="1"/>
    <col min="13072" max="13072" width="10.125" style="72" customWidth="1"/>
    <col min="13073" max="13073" width="9.875" style="72" customWidth="1"/>
    <col min="13074" max="13074" width="15.75" style="72" customWidth="1"/>
    <col min="13075" max="13075" width="11.75" style="72" customWidth="1"/>
    <col min="13076" max="13076" width="11.625" style="72" customWidth="1"/>
    <col min="13077" max="13077" width="14" style="72" customWidth="1"/>
    <col min="13078" max="13312" width="9" style="72"/>
    <col min="13313" max="13313" width="4.375" style="72" customWidth="1"/>
    <col min="13314" max="13314" width="71.625" style="72" customWidth="1"/>
    <col min="13315" max="13315" width="18" style="72" customWidth="1"/>
    <col min="13316" max="13316" width="20.125" style="72" customWidth="1"/>
    <col min="13317" max="13317" width="18.25" style="72" customWidth="1"/>
    <col min="13318" max="13318" width="18.875" style="72" customWidth="1"/>
    <col min="13319" max="13319" width="21.75" style="72" customWidth="1"/>
    <col min="13320" max="13320" width="13.125" style="72" customWidth="1"/>
    <col min="13321" max="13321" width="10" style="72" customWidth="1"/>
    <col min="13322" max="13322" width="19.125" style="72" customWidth="1"/>
    <col min="13323" max="13323" width="16.125" style="72" customWidth="1"/>
    <col min="13324" max="13324" width="16.25" style="72" customWidth="1"/>
    <col min="13325" max="13325" width="15.25" style="72" customWidth="1"/>
    <col min="13326" max="13326" width="15.875" style="72" customWidth="1"/>
    <col min="13327" max="13327" width="17" style="72" customWidth="1"/>
    <col min="13328" max="13328" width="10.125" style="72" customWidth="1"/>
    <col min="13329" max="13329" width="9.875" style="72" customWidth="1"/>
    <col min="13330" max="13330" width="15.75" style="72" customWidth="1"/>
    <col min="13331" max="13331" width="11.75" style="72" customWidth="1"/>
    <col min="13332" max="13332" width="11.625" style="72" customWidth="1"/>
    <col min="13333" max="13333" width="14" style="72" customWidth="1"/>
    <col min="13334" max="13568" width="9" style="72"/>
    <col min="13569" max="13569" width="4.375" style="72" customWidth="1"/>
    <col min="13570" max="13570" width="71.625" style="72" customWidth="1"/>
    <col min="13571" max="13571" width="18" style="72" customWidth="1"/>
    <col min="13572" max="13572" width="20.125" style="72" customWidth="1"/>
    <col min="13573" max="13573" width="18.25" style="72" customWidth="1"/>
    <col min="13574" max="13574" width="18.875" style="72" customWidth="1"/>
    <col min="13575" max="13575" width="21.75" style="72" customWidth="1"/>
    <col min="13576" max="13576" width="13.125" style="72" customWidth="1"/>
    <col min="13577" max="13577" width="10" style="72" customWidth="1"/>
    <col min="13578" max="13578" width="19.125" style="72" customWidth="1"/>
    <col min="13579" max="13579" width="16.125" style="72" customWidth="1"/>
    <col min="13580" max="13580" width="16.25" style="72" customWidth="1"/>
    <col min="13581" max="13581" width="15.25" style="72" customWidth="1"/>
    <col min="13582" max="13582" width="15.875" style="72" customWidth="1"/>
    <col min="13583" max="13583" width="17" style="72" customWidth="1"/>
    <col min="13584" max="13584" width="10.125" style="72" customWidth="1"/>
    <col min="13585" max="13585" width="9.875" style="72" customWidth="1"/>
    <col min="13586" max="13586" width="15.75" style="72" customWidth="1"/>
    <col min="13587" max="13587" width="11.75" style="72" customWidth="1"/>
    <col min="13588" max="13588" width="11.625" style="72" customWidth="1"/>
    <col min="13589" max="13589" width="14" style="72" customWidth="1"/>
    <col min="13590" max="13824" width="9" style="72"/>
    <col min="13825" max="13825" width="4.375" style="72" customWidth="1"/>
    <col min="13826" max="13826" width="71.625" style="72" customWidth="1"/>
    <col min="13827" max="13827" width="18" style="72" customWidth="1"/>
    <col min="13828" max="13828" width="20.125" style="72" customWidth="1"/>
    <col min="13829" max="13829" width="18.25" style="72" customWidth="1"/>
    <col min="13830" max="13830" width="18.875" style="72" customWidth="1"/>
    <col min="13831" max="13831" width="21.75" style="72" customWidth="1"/>
    <col min="13832" max="13832" width="13.125" style="72" customWidth="1"/>
    <col min="13833" max="13833" width="10" style="72" customWidth="1"/>
    <col min="13834" max="13834" width="19.125" style="72" customWidth="1"/>
    <col min="13835" max="13835" width="16.125" style="72" customWidth="1"/>
    <col min="13836" max="13836" width="16.25" style="72" customWidth="1"/>
    <col min="13837" max="13837" width="15.25" style="72" customWidth="1"/>
    <col min="13838" max="13838" width="15.875" style="72" customWidth="1"/>
    <col min="13839" max="13839" width="17" style="72" customWidth="1"/>
    <col min="13840" max="13840" width="10.125" style="72" customWidth="1"/>
    <col min="13841" max="13841" width="9.875" style="72" customWidth="1"/>
    <col min="13842" max="13842" width="15.75" style="72" customWidth="1"/>
    <col min="13843" max="13843" width="11.75" style="72" customWidth="1"/>
    <col min="13844" max="13844" width="11.625" style="72" customWidth="1"/>
    <col min="13845" max="13845" width="14" style="72" customWidth="1"/>
    <col min="13846" max="14080" width="9" style="72"/>
    <col min="14081" max="14081" width="4.375" style="72" customWidth="1"/>
    <col min="14082" max="14082" width="71.625" style="72" customWidth="1"/>
    <col min="14083" max="14083" width="18" style="72" customWidth="1"/>
    <col min="14084" max="14084" width="20.125" style="72" customWidth="1"/>
    <col min="14085" max="14085" width="18.25" style="72" customWidth="1"/>
    <col min="14086" max="14086" width="18.875" style="72" customWidth="1"/>
    <col min="14087" max="14087" width="21.75" style="72" customWidth="1"/>
    <col min="14088" max="14088" width="13.125" style="72" customWidth="1"/>
    <col min="14089" max="14089" width="10" style="72" customWidth="1"/>
    <col min="14090" max="14090" width="19.125" style="72" customWidth="1"/>
    <col min="14091" max="14091" width="16.125" style="72" customWidth="1"/>
    <col min="14092" max="14092" width="16.25" style="72" customWidth="1"/>
    <col min="14093" max="14093" width="15.25" style="72" customWidth="1"/>
    <col min="14094" max="14094" width="15.875" style="72" customWidth="1"/>
    <col min="14095" max="14095" width="17" style="72" customWidth="1"/>
    <col min="14096" max="14096" width="10.125" style="72" customWidth="1"/>
    <col min="14097" max="14097" width="9.875" style="72" customWidth="1"/>
    <col min="14098" max="14098" width="15.75" style="72" customWidth="1"/>
    <col min="14099" max="14099" width="11.75" style="72" customWidth="1"/>
    <col min="14100" max="14100" width="11.625" style="72" customWidth="1"/>
    <col min="14101" max="14101" width="14" style="72" customWidth="1"/>
    <col min="14102" max="14336" width="9" style="72"/>
    <col min="14337" max="14337" width="4.375" style="72" customWidth="1"/>
    <col min="14338" max="14338" width="71.625" style="72" customWidth="1"/>
    <col min="14339" max="14339" width="18" style="72" customWidth="1"/>
    <col min="14340" max="14340" width="20.125" style="72" customWidth="1"/>
    <col min="14341" max="14341" width="18.25" style="72" customWidth="1"/>
    <col min="14342" max="14342" width="18.875" style="72" customWidth="1"/>
    <col min="14343" max="14343" width="21.75" style="72" customWidth="1"/>
    <col min="14344" max="14344" width="13.125" style="72" customWidth="1"/>
    <col min="14345" max="14345" width="10" style="72" customWidth="1"/>
    <col min="14346" max="14346" width="19.125" style="72" customWidth="1"/>
    <col min="14347" max="14347" width="16.125" style="72" customWidth="1"/>
    <col min="14348" max="14348" width="16.25" style="72" customWidth="1"/>
    <col min="14349" max="14349" width="15.25" style="72" customWidth="1"/>
    <col min="14350" max="14350" width="15.875" style="72" customWidth="1"/>
    <col min="14351" max="14351" width="17" style="72" customWidth="1"/>
    <col min="14352" max="14352" width="10.125" style="72" customWidth="1"/>
    <col min="14353" max="14353" width="9.875" style="72" customWidth="1"/>
    <col min="14354" max="14354" width="15.75" style="72" customWidth="1"/>
    <col min="14355" max="14355" width="11.75" style="72" customWidth="1"/>
    <col min="14356" max="14356" width="11.625" style="72" customWidth="1"/>
    <col min="14357" max="14357" width="14" style="72" customWidth="1"/>
    <col min="14358" max="14592" width="9" style="72"/>
    <col min="14593" max="14593" width="4.375" style="72" customWidth="1"/>
    <col min="14594" max="14594" width="71.625" style="72" customWidth="1"/>
    <col min="14595" max="14595" width="18" style="72" customWidth="1"/>
    <col min="14596" max="14596" width="20.125" style="72" customWidth="1"/>
    <col min="14597" max="14597" width="18.25" style="72" customWidth="1"/>
    <col min="14598" max="14598" width="18.875" style="72" customWidth="1"/>
    <col min="14599" max="14599" width="21.75" style="72" customWidth="1"/>
    <col min="14600" max="14600" width="13.125" style="72" customWidth="1"/>
    <col min="14601" max="14601" width="10" style="72" customWidth="1"/>
    <col min="14602" max="14602" width="19.125" style="72" customWidth="1"/>
    <col min="14603" max="14603" width="16.125" style="72" customWidth="1"/>
    <col min="14604" max="14604" width="16.25" style="72" customWidth="1"/>
    <col min="14605" max="14605" width="15.25" style="72" customWidth="1"/>
    <col min="14606" max="14606" width="15.875" style="72" customWidth="1"/>
    <col min="14607" max="14607" width="17" style="72" customWidth="1"/>
    <col min="14608" max="14608" width="10.125" style="72" customWidth="1"/>
    <col min="14609" max="14609" width="9.875" style="72" customWidth="1"/>
    <col min="14610" max="14610" width="15.75" style="72" customWidth="1"/>
    <col min="14611" max="14611" width="11.75" style="72" customWidth="1"/>
    <col min="14612" max="14612" width="11.625" style="72" customWidth="1"/>
    <col min="14613" max="14613" width="14" style="72" customWidth="1"/>
    <col min="14614" max="14848" width="9" style="72"/>
    <col min="14849" max="14849" width="4.375" style="72" customWidth="1"/>
    <col min="14850" max="14850" width="71.625" style="72" customWidth="1"/>
    <col min="14851" max="14851" width="18" style="72" customWidth="1"/>
    <col min="14852" max="14852" width="20.125" style="72" customWidth="1"/>
    <col min="14853" max="14853" width="18.25" style="72" customWidth="1"/>
    <col min="14854" max="14854" width="18.875" style="72" customWidth="1"/>
    <col min="14855" max="14855" width="21.75" style="72" customWidth="1"/>
    <col min="14856" max="14856" width="13.125" style="72" customWidth="1"/>
    <col min="14857" max="14857" width="10" style="72" customWidth="1"/>
    <col min="14858" max="14858" width="19.125" style="72" customWidth="1"/>
    <col min="14859" max="14859" width="16.125" style="72" customWidth="1"/>
    <col min="14860" max="14860" width="16.25" style="72" customWidth="1"/>
    <col min="14861" max="14861" width="15.25" style="72" customWidth="1"/>
    <col min="14862" max="14862" width="15.875" style="72" customWidth="1"/>
    <col min="14863" max="14863" width="17" style="72" customWidth="1"/>
    <col min="14864" max="14864" width="10.125" style="72" customWidth="1"/>
    <col min="14865" max="14865" width="9.875" style="72" customWidth="1"/>
    <col min="14866" max="14866" width="15.75" style="72" customWidth="1"/>
    <col min="14867" max="14867" width="11.75" style="72" customWidth="1"/>
    <col min="14868" max="14868" width="11.625" style="72" customWidth="1"/>
    <col min="14869" max="14869" width="14" style="72" customWidth="1"/>
    <col min="14870" max="15104" width="9" style="72"/>
    <col min="15105" max="15105" width="4.375" style="72" customWidth="1"/>
    <col min="15106" max="15106" width="71.625" style="72" customWidth="1"/>
    <col min="15107" max="15107" width="18" style="72" customWidth="1"/>
    <col min="15108" max="15108" width="20.125" style="72" customWidth="1"/>
    <col min="15109" max="15109" width="18.25" style="72" customWidth="1"/>
    <col min="15110" max="15110" width="18.875" style="72" customWidth="1"/>
    <col min="15111" max="15111" width="21.75" style="72" customWidth="1"/>
    <col min="15112" max="15112" width="13.125" style="72" customWidth="1"/>
    <col min="15113" max="15113" width="10" style="72" customWidth="1"/>
    <col min="15114" max="15114" width="19.125" style="72" customWidth="1"/>
    <col min="15115" max="15115" width="16.125" style="72" customWidth="1"/>
    <col min="15116" max="15116" width="16.25" style="72" customWidth="1"/>
    <col min="15117" max="15117" width="15.25" style="72" customWidth="1"/>
    <col min="15118" max="15118" width="15.875" style="72" customWidth="1"/>
    <col min="15119" max="15119" width="17" style="72" customWidth="1"/>
    <col min="15120" max="15120" width="10.125" style="72" customWidth="1"/>
    <col min="15121" max="15121" width="9.875" style="72" customWidth="1"/>
    <col min="15122" max="15122" width="15.75" style="72" customWidth="1"/>
    <col min="15123" max="15123" width="11.75" style="72" customWidth="1"/>
    <col min="15124" max="15124" width="11.625" style="72" customWidth="1"/>
    <col min="15125" max="15125" width="14" style="72" customWidth="1"/>
    <col min="15126" max="15360" width="9" style="72"/>
    <col min="15361" max="15361" width="4.375" style="72" customWidth="1"/>
    <col min="15362" max="15362" width="71.625" style="72" customWidth="1"/>
    <col min="15363" max="15363" width="18" style="72" customWidth="1"/>
    <col min="15364" max="15364" width="20.125" style="72" customWidth="1"/>
    <col min="15365" max="15365" width="18.25" style="72" customWidth="1"/>
    <col min="15366" max="15366" width="18.875" style="72" customWidth="1"/>
    <col min="15367" max="15367" width="21.75" style="72" customWidth="1"/>
    <col min="15368" max="15368" width="13.125" style="72" customWidth="1"/>
    <col min="15369" max="15369" width="10" style="72" customWidth="1"/>
    <col min="15370" max="15370" width="19.125" style="72" customWidth="1"/>
    <col min="15371" max="15371" width="16.125" style="72" customWidth="1"/>
    <col min="15372" max="15372" width="16.25" style="72" customWidth="1"/>
    <col min="15373" max="15373" width="15.25" style="72" customWidth="1"/>
    <col min="15374" max="15374" width="15.875" style="72" customWidth="1"/>
    <col min="15375" max="15375" width="17" style="72" customWidth="1"/>
    <col min="15376" max="15376" width="10.125" style="72" customWidth="1"/>
    <col min="15377" max="15377" width="9.875" style="72" customWidth="1"/>
    <col min="15378" max="15378" width="15.75" style="72" customWidth="1"/>
    <col min="15379" max="15379" width="11.75" style="72" customWidth="1"/>
    <col min="15380" max="15380" width="11.625" style="72" customWidth="1"/>
    <col min="15381" max="15381" width="14" style="72" customWidth="1"/>
    <col min="15382" max="15616" width="9" style="72"/>
    <col min="15617" max="15617" width="4.375" style="72" customWidth="1"/>
    <col min="15618" max="15618" width="71.625" style="72" customWidth="1"/>
    <col min="15619" max="15619" width="18" style="72" customWidth="1"/>
    <col min="15620" max="15620" width="20.125" style="72" customWidth="1"/>
    <col min="15621" max="15621" width="18.25" style="72" customWidth="1"/>
    <col min="15622" max="15622" width="18.875" style="72" customWidth="1"/>
    <col min="15623" max="15623" width="21.75" style="72" customWidth="1"/>
    <col min="15624" max="15624" width="13.125" style="72" customWidth="1"/>
    <col min="15625" max="15625" width="10" style="72" customWidth="1"/>
    <col min="15626" max="15626" width="19.125" style="72" customWidth="1"/>
    <col min="15627" max="15627" width="16.125" style="72" customWidth="1"/>
    <col min="15628" max="15628" width="16.25" style="72" customWidth="1"/>
    <col min="15629" max="15629" width="15.25" style="72" customWidth="1"/>
    <col min="15630" max="15630" width="15.875" style="72" customWidth="1"/>
    <col min="15631" max="15631" width="17" style="72" customWidth="1"/>
    <col min="15632" max="15632" width="10.125" style="72" customWidth="1"/>
    <col min="15633" max="15633" width="9.875" style="72" customWidth="1"/>
    <col min="15634" max="15634" width="15.75" style="72" customWidth="1"/>
    <col min="15635" max="15635" width="11.75" style="72" customWidth="1"/>
    <col min="15636" max="15636" width="11.625" style="72" customWidth="1"/>
    <col min="15637" max="15637" width="14" style="72" customWidth="1"/>
    <col min="15638" max="15872" width="9" style="72"/>
    <col min="15873" max="15873" width="4.375" style="72" customWidth="1"/>
    <col min="15874" max="15874" width="71.625" style="72" customWidth="1"/>
    <col min="15875" max="15875" width="18" style="72" customWidth="1"/>
    <col min="15876" max="15876" width="20.125" style="72" customWidth="1"/>
    <col min="15877" max="15877" width="18.25" style="72" customWidth="1"/>
    <col min="15878" max="15878" width="18.875" style="72" customWidth="1"/>
    <col min="15879" max="15879" width="21.75" style="72" customWidth="1"/>
    <col min="15880" max="15880" width="13.125" style="72" customWidth="1"/>
    <col min="15881" max="15881" width="10" style="72" customWidth="1"/>
    <col min="15882" max="15882" width="19.125" style="72" customWidth="1"/>
    <col min="15883" max="15883" width="16.125" style="72" customWidth="1"/>
    <col min="15884" max="15884" width="16.25" style="72" customWidth="1"/>
    <col min="15885" max="15885" width="15.25" style="72" customWidth="1"/>
    <col min="15886" max="15886" width="15.875" style="72" customWidth="1"/>
    <col min="15887" max="15887" width="17" style="72" customWidth="1"/>
    <col min="15888" max="15888" width="10.125" style="72" customWidth="1"/>
    <col min="15889" max="15889" width="9.875" style="72" customWidth="1"/>
    <col min="15890" max="15890" width="15.75" style="72" customWidth="1"/>
    <col min="15891" max="15891" width="11.75" style="72" customWidth="1"/>
    <col min="15892" max="15892" width="11.625" style="72" customWidth="1"/>
    <col min="15893" max="15893" width="14" style="72" customWidth="1"/>
    <col min="15894" max="16128" width="9" style="72"/>
    <col min="16129" max="16129" width="4.375" style="72" customWidth="1"/>
    <col min="16130" max="16130" width="71.625" style="72" customWidth="1"/>
    <col min="16131" max="16131" width="18" style="72" customWidth="1"/>
    <col min="16132" max="16132" width="20.125" style="72" customWidth="1"/>
    <col min="16133" max="16133" width="18.25" style="72" customWidth="1"/>
    <col min="16134" max="16134" width="18.875" style="72" customWidth="1"/>
    <col min="16135" max="16135" width="21.75" style="72" customWidth="1"/>
    <col min="16136" max="16136" width="13.125" style="72" customWidth="1"/>
    <col min="16137" max="16137" width="10" style="72" customWidth="1"/>
    <col min="16138" max="16138" width="19.125" style="72" customWidth="1"/>
    <col min="16139" max="16139" width="16.125" style="72" customWidth="1"/>
    <col min="16140" max="16140" width="16.25" style="72" customWidth="1"/>
    <col min="16141" max="16141" width="15.25" style="72" customWidth="1"/>
    <col min="16142" max="16142" width="15.875" style="72" customWidth="1"/>
    <col min="16143" max="16143" width="17" style="72" customWidth="1"/>
    <col min="16144" max="16144" width="10.125" style="72" customWidth="1"/>
    <col min="16145" max="16145" width="9.875" style="72" customWidth="1"/>
    <col min="16146" max="16146" width="15.75" style="72" customWidth="1"/>
    <col min="16147" max="16147" width="11.75" style="72" customWidth="1"/>
    <col min="16148" max="16148" width="11.625" style="72" customWidth="1"/>
    <col min="16149" max="16149" width="14" style="72" customWidth="1"/>
    <col min="16150" max="16384" width="9" style="72"/>
  </cols>
  <sheetData>
    <row r="3" spans="2:21" ht="21.1">
      <c r="B3" s="23" t="s">
        <v>260</v>
      </c>
    </row>
    <row r="4" spans="2:21" ht="14.3" thickBot="1"/>
    <row r="5" spans="2:21" ht="21.75" thickBot="1">
      <c r="B5" s="104"/>
      <c r="C5" s="105"/>
      <c r="D5" s="105"/>
      <c r="E5" s="105" t="s">
        <v>364</v>
      </c>
      <c r="F5" s="105"/>
      <c r="G5" s="105"/>
      <c r="H5" s="105"/>
      <c r="I5" s="105"/>
      <c r="J5" s="105"/>
      <c r="K5" s="105"/>
      <c r="L5" s="105"/>
      <c r="M5" s="105" t="s">
        <v>377</v>
      </c>
      <c r="N5" s="105"/>
      <c r="O5" s="105"/>
      <c r="P5" s="105"/>
      <c r="Q5" s="105"/>
      <c r="R5" s="105"/>
      <c r="S5" s="106"/>
      <c r="T5" s="107" t="s">
        <v>192</v>
      </c>
      <c r="U5" s="108"/>
    </row>
    <row r="6" spans="2:21" ht="21.1">
      <c r="B6" s="673" t="s">
        <v>81</v>
      </c>
      <c r="C6" s="74" t="s">
        <v>193</v>
      </c>
      <c r="D6" s="109" t="s">
        <v>194</v>
      </c>
      <c r="E6" s="671" t="s">
        <v>5</v>
      </c>
      <c r="F6" s="110" t="s">
        <v>195</v>
      </c>
      <c r="G6" s="671" t="s">
        <v>169</v>
      </c>
      <c r="H6" s="671" t="s">
        <v>82</v>
      </c>
      <c r="I6" s="671" t="s">
        <v>83</v>
      </c>
      <c r="J6" s="669" t="s">
        <v>170</v>
      </c>
      <c r="K6" s="74" t="s">
        <v>193</v>
      </c>
      <c r="L6" s="109" t="s">
        <v>194</v>
      </c>
      <c r="M6" s="671" t="s">
        <v>5</v>
      </c>
      <c r="N6" s="110" t="s">
        <v>195</v>
      </c>
      <c r="O6" s="671" t="s">
        <v>169</v>
      </c>
      <c r="P6" s="671" t="s">
        <v>82</v>
      </c>
      <c r="Q6" s="671" t="s">
        <v>83</v>
      </c>
      <c r="R6" s="669" t="s">
        <v>170</v>
      </c>
      <c r="S6" s="75" t="s">
        <v>169</v>
      </c>
      <c r="T6" s="109" t="s">
        <v>83</v>
      </c>
      <c r="U6" s="76" t="s">
        <v>170</v>
      </c>
    </row>
    <row r="7" spans="2:21" ht="21.75" thickBot="1">
      <c r="B7" s="674"/>
      <c r="C7" s="112" t="s">
        <v>196</v>
      </c>
      <c r="D7" s="111" t="s">
        <v>196</v>
      </c>
      <c r="E7" s="672"/>
      <c r="F7" s="113" t="s">
        <v>197</v>
      </c>
      <c r="G7" s="672"/>
      <c r="H7" s="672"/>
      <c r="I7" s="672"/>
      <c r="J7" s="670"/>
      <c r="K7" s="112" t="s">
        <v>196</v>
      </c>
      <c r="L7" s="111" t="s">
        <v>196</v>
      </c>
      <c r="M7" s="672"/>
      <c r="N7" s="113" t="s">
        <v>197</v>
      </c>
      <c r="O7" s="672"/>
      <c r="P7" s="672"/>
      <c r="Q7" s="672"/>
      <c r="R7" s="670"/>
      <c r="S7" s="114" t="s">
        <v>198</v>
      </c>
      <c r="T7" s="115" t="s">
        <v>198</v>
      </c>
      <c r="U7" s="116" t="s">
        <v>198</v>
      </c>
    </row>
    <row r="8" spans="2:21" ht="21.1">
      <c r="B8" s="530" t="s">
        <v>183</v>
      </c>
      <c r="C8" s="527">
        <v>38485577.719999999</v>
      </c>
      <c r="D8" s="118">
        <v>184141091.66999999</v>
      </c>
      <c r="E8" s="118">
        <v>10647281.91</v>
      </c>
      <c r="F8" s="118">
        <v>6011144.4100000001</v>
      </c>
      <c r="G8" s="118">
        <f>SUM(C8:F8)</f>
        <v>239285095.70999998</v>
      </c>
      <c r="H8" s="526">
        <v>18573</v>
      </c>
      <c r="I8" s="118" t="s">
        <v>85</v>
      </c>
      <c r="J8" s="528">
        <f>+G8/H8</f>
        <v>12883.491935067032</v>
      </c>
      <c r="K8" s="527">
        <v>39480308.93</v>
      </c>
      <c r="L8" s="118">
        <v>164647594.21000001</v>
      </c>
      <c r="M8" s="118">
        <v>8209835.0800000001</v>
      </c>
      <c r="N8" s="118">
        <v>5648860.8200000003</v>
      </c>
      <c r="O8" s="118">
        <v>217986599.04000002</v>
      </c>
      <c r="P8" s="526">
        <v>17620</v>
      </c>
      <c r="Q8" s="118" t="s">
        <v>85</v>
      </c>
      <c r="R8" s="528">
        <f>+O8/P8</f>
        <v>12371.543645856982</v>
      </c>
      <c r="S8" s="569">
        <f>+(G8-O8)/O8*100</f>
        <v>9.7705532192333227</v>
      </c>
      <c r="T8" s="569">
        <f>+(H8-P8)/P8*100</f>
        <v>5.4086265607264465</v>
      </c>
      <c r="U8" s="569">
        <f>+(J8-R8)/R8*100</f>
        <v>4.138111652554306</v>
      </c>
    </row>
    <row r="9" spans="2:21" ht="21.1">
      <c r="B9" s="119" t="s">
        <v>338</v>
      </c>
      <c r="C9" s="93">
        <v>21975716.949999999</v>
      </c>
      <c r="D9" s="93">
        <v>103655018.98999999</v>
      </c>
      <c r="E9" s="93">
        <v>12275321.449999999</v>
      </c>
      <c r="F9" s="93">
        <v>6002382.5800000001</v>
      </c>
      <c r="G9" s="26">
        <f>SUM(C9:F9)</f>
        <v>143908439.97</v>
      </c>
      <c r="H9" s="38">
        <v>4388</v>
      </c>
      <c r="I9" s="26" t="s">
        <v>85</v>
      </c>
      <c r="J9" s="529">
        <f>+G9/H9</f>
        <v>32795.907012306292</v>
      </c>
      <c r="K9" s="93">
        <v>22560176.530000001</v>
      </c>
      <c r="L9" s="93">
        <v>92736402.99000001</v>
      </c>
      <c r="M9" s="93">
        <v>9464816.9700000007</v>
      </c>
      <c r="N9" s="93">
        <v>5633510.6600000001</v>
      </c>
      <c r="O9" s="26">
        <v>130394907.15000001</v>
      </c>
      <c r="P9" s="38">
        <v>4083</v>
      </c>
      <c r="Q9" s="26" t="s">
        <v>85</v>
      </c>
      <c r="R9" s="529">
        <f>+O9/P9</f>
        <v>31936.053673769289</v>
      </c>
      <c r="S9" s="570">
        <f t="shared" ref="S9:S18" si="0">+(G9-O9)/O9*100</f>
        <v>10.363543420031487</v>
      </c>
      <c r="T9" s="570">
        <f t="shared" ref="T9:T21" si="1">+(H9-P9)/P9*100</f>
        <v>7.4699975508204757</v>
      </c>
      <c r="U9" s="570">
        <f>+(J9-R9)/R9*100</f>
        <v>2.6924220109363239</v>
      </c>
    </row>
    <row r="10" spans="2:21" ht="21.1">
      <c r="B10" s="119" t="s">
        <v>339</v>
      </c>
      <c r="C10" s="93">
        <v>16585532.85</v>
      </c>
      <c r="D10" s="93">
        <v>80257726.459999993</v>
      </c>
      <c r="E10" s="93">
        <v>5671232.7000000002</v>
      </c>
      <c r="F10" s="93">
        <v>3953825.13</v>
      </c>
      <c r="G10" s="26">
        <f t="shared" ref="G10:G19" si="2">SUM(C10:F10)</f>
        <v>106468317.13999999</v>
      </c>
      <c r="H10" s="38">
        <v>5171</v>
      </c>
      <c r="I10" s="26" t="s">
        <v>85</v>
      </c>
      <c r="J10" s="529">
        <f t="shared" ref="J10:J19" si="3">+G10/H10</f>
        <v>20589.502444401467</v>
      </c>
      <c r="K10" s="93">
        <v>17016818.870000001</v>
      </c>
      <c r="L10" s="93">
        <v>71755884.179999992</v>
      </c>
      <c r="M10" s="93">
        <v>4371066.95</v>
      </c>
      <c r="N10" s="93">
        <v>3714740</v>
      </c>
      <c r="O10" s="26">
        <v>96858510</v>
      </c>
      <c r="P10" s="38">
        <v>5277</v>
      </c>
      <c r="Q10" s="26" t="s">
        <v>85</v>
      </c>
      <c r="R10" s="529">
        <f t="shared" ref="R10:R19" si="4">+O10/P10</f>
        <v>18354.843661171119</v>
      </c>
      <c r="S10" s="570">
        <f t="shared" si="0"/>
        <v>9.9214897482936557</v>
      </c>
      <c r="T10" s="570">
        <f t="shared" si="1"/>
        <v>-2.0087170740951299</v>
      </c>
      <c r="U10" s="570">
        <f t="shared" ref="U10:U19" si="5">+(J10-R10)/R10*100</f>
        <v>12.17476337299278</v>
      </c>
    </row>
    <row r="11" spans="2:21" ht="21.1">
      <c r="B11" s="119" t="s">
        <v>317</v>
      </c>
      <c r="C11" s="93">
        <v>2487026.7999999998</v>
      </c>
      <c r="D11" s="93">
        <v>12177046.300000001</v>
      </c>
      <c r="E11" s="93">
        <v>881850.88</v>
      </c>
      <c r="F11" s="93">
        <v>1132836.3700000001</v>
      </c>
      <c r="G11" s="26">
        <f t="shared" si="2"/>
        <v>16678760.350000001</v>
      </c>
      <c r="H11" s="38">
        <v>1396</v>
      </c>
      <c r="I11" s="26" t="s">
        <v>85</v>
      </c>
      <c r="J11" s="529">
        <f t="shared" si="3"/>
        <v>11947.536067335244</v>
      </c>
      <c r="K11" s="93">
        <v>2578305.89</v>
      </c>
      <c r="L11" s="93">
        <v>10846678.25</v>
      </c>
      <c r="M11" s="93">
        <v>679943.75</v>
      </c>
      <c r="N11" s="93">
        <v>1074511.57</v>
      </c>
      <c r="O11" s="26">
        <v>15179439.460000001</v>
      </c>
      <c r="P11" s="38">
        <v>2072</v>
      </c>
      <c r="Q11" s="26" t="s">
        <v>85</v>
      </c>
      <c r="R11" s="529">
        <f t="shared" si="4"/>
        <v>7325.9842953667958</v>
      </c>
      <c r="S11" s="570">
        <f t="shared" si="0"/>
        <v>9.8773139413410238</v>
      </c>
      <c r="T11" s="570">
        <f t="shared" si="1"/>
        <v>-32.625482625482626</v>
      </c>
      <c r="U11" s="570">
        <f t="shared" si="5"/>
        <v>63.084380004626503</v>
      </c>
    </row>
    <row r="12" spans="2:21" ht="21.1">
      <c r="B12" s="119" t="s">
        <v>110</v>
      </c>
      <c r="C12" s="93">
        <v>8400583.5999999996</v>
      </c>
      <c r="D12" s="93">
        <v>41131159.350000001</v>
      </c>
      <c r="E12" s="93">
        <v>2118090.44</v>
      </c>
      <c r="F12" s="93">
        <v>5086239.17</v>
      </c>
      <c r="G12" s="26">
        <f t="shared" si="2"/>
        <v>56736072.560000002</v>
      </c>
      <c r="H12" s="38">
        <v>96659</v>
      </c>
      <c r="I12" s="26" t="s">
        <v>85</v>
      </c>
      <c r="J12" s="529">
        <f t="shared" si="3"/>
        <v>586.97144145915024</v>
      </c>
      <c r="K12" s="93">
        <v>8605095.9100000001</v>
      </c>
      <c r="L12" s="93">
        <v>36781275.32</v>
      </c>
      <c r="M12" s="93">
        <v>1631864.99</v>
      </c>
      <c r="N12" s="93">
        <v>4773901.4000000004</v>
      </c>
      <c r="O12" s="26">
        <v>51792137.620000005</v>
      </c>
      <c r="P12" s="38">
        <v>93809</v>
      </c>
      <c r="Q12" s="26" t="s">
        <v>85</v>
      </c>
      <c r="R12" s="529">
        <f t="shared" si="4"/>
        <v>552.10201174727376</v>
      </c>
      <c r="S12" s="570">
        <f t="shared" si="0"/>
        <v>9.5457248284937588</v>
      </c>
      <c r="T12" s="570">
        <f t="shared" si="1"/>
        <v>3.0380880299331623</v>
      </c>
      <c r="U12" s="570">
        <f t="shared" si="5"/>
        <v>6.3157584957031556</v>
      </c>
    </row>
    <row r="13" spans="2:21" ht="21.1">
      <c r="B13" s="119" t="s">
        <v>286</v>
      </c>
      <c r="C13" s="93">
        <v>3684390.37</v>
      </c>
      <c r="D13" s="93">
        <v>18039609.43</v>
      </c>
      <c r="E13" s="93">
        <v>2455995.92</v>
      </c>
      <c r="F13" s="93">
        <v>894853.79</v>
      </c>
      <c r="G13" s="26">
        <f t="shared" si="2"/>
        <v>25074849.509999998</v>
      </c>
      <c r="H13" s="38">
        <v>6122</v>
      </c>
      <c r="I13" s="26" t="s">
        <v>85</v>
      </c>
      <c r="J13" s="529">
        <f t="shared" si="3"/>
        <v>4095.8591163018618</v>
      </c>
      <c r="K13" s="93">
        <v>3770772.36</v>
      </c>
      <c r="L13" s="93">
        <v>16181747.59</v>
      </c>
      <c r="M13" s="93">
        <v>1892186.31</v>
      </c>
      <c r="N13" s="93">
        <v>844259.09</v>
      </c>
      <c r="O13" s="26">
        <v>22688965.349999998</v>
      </c>
      <c r="P13" s="38">
        <v>6149</v>
      </c>
      <c r="Q13" s="26" t="s">
        <v>85</v>
      </c>
      <c r="R13" s="529">
        <f t="shared" si="4"/>
        <v>3689.8626362010077</v>
      </c>
      <c r="S13" s="570">
        <f t="shared" si="0"/>
        <v>10.515614631144917</v>
      </c>
      <c r="T13" s="570">
        <f t="shared" si="1"/>
        <v>-0.43909578793299725</v>
      </c>
      <c r="U13" s="570">
        <f t="shared" si="5"/>
        <v>11.003024235039225</v>
      </c>
    </row>
    <row r="14" spans="2:21" ht="21.1">
      <c r="B14" s="119" t="s">
        <v>318</v>
      </c>
      <c r="C14" s="93">
        <v>7230284.7800000003</v>
      </c>
      <c r="D14" s="93">
        <v>35401111.32</v>
      </c>
      <c r="E14" s="93">
        <v>1862600.93</v>
      </c>
      <c r="F14" s="93">
        <v>6880275.1399999997</v>
      </c>
      <c r="G14" s="26">
        <f t="shared" si="2"/>
        <v>51374272.170000002</v>
      </c>
      <c r="H14" s="38">
        <v>1636254</v>
      </c>
      <c r="I14" s="26" t="s">
        <v>85</v>
      </c>
      <c r="J14" s="529">
        <f t="shared" si="3"/>
        <v>31.397492180309417</v>
      </c>
      <c r="K14" s="93">
        <v>7412629.4299999997</v>
      </c>
      <c r="L14" s="93">
        <v>31693122.530000001</v>
      </c>
      <c r="M14" s="93">
        <v>1437595.35</v>
      </c>
      <c r="N14" s="93">
        <v>6462419.5800000001</v>
      </c>
      <c r="O14" s="26">
        <v>47005766.890000001</v>
      </c>
      <c r="P14" s="38">
        <v>383194</v>
      </c>
      <c r="Q14" s="26" t="s">
        <v>85</v>
      </c>
      <c r="R14" s="529">
        <f t="shared" si="4"/>
        <v>122.66832698319911</v>
      </c>
      <c r="S14" s="570">
        <f t="shared" si="0"/>
        <v>9.2935517682817679</v>
      </c>
      <c r="T14" s="570">
        <f t="shared" si="1"/>
        <v>327.00407626424214</v>
      </c>
      <c r="U14" s="570">
        <f t="shared" si="5"/>
        <v>-74.404564770326019</v>
      </c>
    </row>
    <row r="15" spans="2:21" ht="21.1">
      <c r="B15" s="119" t="s">
        <v>319</v>
      </c>
      <c r="C15" s="93">
        <v>3699775.21</v>
      </c>
      <c r="D15" s="93">
        <v>18114937.129999999</v>
      </c>
      <c r="E15" s="93">
        <v>1227997.96</v>
      </c>
      <c r="F15" s="93">
        <v>3108429.41</v>
      </c>
      <c r="G15" s="26">
        <f t="shared" si="2"/>
        <v>26151139.710000001</v>
      </c>
      <c r="H15" s="38">
        <v>31039</v>
      </c>
      <c r="I15" s="26" t="s">
        <v>85</v>
      </c>
      <c r="J15" s="529">
        <f t="shared" si="3"/>
        <v>842.52520087631694</v>
      </c>
      <c r="K15" s="93">
        <v>3803001.19</v>
      </c>
      <c r="L15" s="93">
        <v>16181747.59</v>
      </c>
      <c r="M15" s="93">
        <v>948035.85</v>
      </c>
      <c r="N15" s="93">
        <v>2916531.4</v>
      </c>
      <c r="O15" s="26">
        <v>23849316.030000001</v>
      </c>
      <c r="P15" s="38">
        <v>34942</v>
      </c>
      <c r="Q15" s="26" t="s">
        <v>85</v>
      </c>
      <c r="R15" s="529">
        <f t="shared" si="4"/>
        <v>682.54009587316125</v>
      </c>
      <c r="S15" s="570">
        <f t="shared" si="0"/>
        <v>9.6515291134745365</v>
      </c>
      <c r="T15" s="570">
        <f t="shared" si="1"/>
        <v>-11.169938755652224</v>
      </c>
      <c r="U15" s="570">
        <f t="shared" si="5"/>
        <v>23.439663980251538</v>
      </c>
    </row>
    <row r="16" spans="2:21" ht="21.1">
      <c r="B16" s="119" t="s">
        <v>320</v>
      </c>
      <c r="C16" s="93">
        <v>1938487.14</v>
      </c>
      <c r="D16" s="93">
        <v>9491271.9199999999</v>
      </c>
      <c r="E16" s="93">
        <v>494495.82</v>
      </c>
      <c r="F16" s="93">
        <v>2831246.26</v>
      </c>
      <c r="G16" s="26">
        <f t="shared" si="2"/>
        <v>14755501.140000001</v>
      </c>
      <c r="H16" s="38">
        <v>11053</v>
      </c>
      <c r="I16" s="26" t="s">
        <v>85</v>
      </c>
      <c r="J16" s="529">
        <f t="shared" si="3"/>
        <v>1334.9770324798699</v>
      </c>
      <c r="K16" s="93">
        <v>1998187.06</v>
      </c>
      <c r="L16" s="93">
        <v>8503713.6500000004</v>
      </c>
      <c r="M16" s="93">
        <v>380768.5</v>
      </c>
      <c r="N16" s="93">
        <v>2655578.59</v>
      </c>
      <c r="O16" s="26">
        <v>13538247.800000001</v>
      </c>
      <c r="P16" s="38">
        <v>10434</v>
      </c>
      <c r="Q16" s="26" t="s">
        <v>85</v>
      </c>
      <c r="R16" s="529">
        <f t="shared" si="4"/>
        <v>1297.5127276212384</v>
      </c>
      <c r="S16" s="570">
        <f t="shared" si="0"/>
        <v>8.9912177556684973</v>
      </c>
      <c r="T16" s="570">
        <f t="shared" si="1"/>
        <v>5.9325282729538049</v>
      </c>
      <c r="U16" s="570">
        <f t="shared" si="5"/>
        <v>2.8873940163435425</v>
      </c>
    </row>
    <row r="17" spans="2:21" ht="21.1">
      <c r="B17" s="119" t="s">
        <v>321</v>
      </c>
      <c r="C17" s="93">
        <v>112487637.34</v>
      </c>
      <c r="D17" s="93">
        <v>556252724.94000006</v>
      </c>
      <c r="E17" s="93">
        <v>2002708.08</v>
      </c>
      <c r="F17" s="93">
        <v>6772104.8099999996</v>
      </c>
      <c r="G17" s="26">
        <f t="shared" si="2"/>
        <v>677515175.17000008</v>
      </c>
      <c r="H17" s="38">
        <v>202500</v>
      </c>
      <c r="I17" s="26" t="s">
        <v>85</v>
      </c>
      <c r="J17" s="529">
        <f t="shared" si="3"/>
        <v>3345.7539514567907</v>
      </c>
      <c r="K17" s="93">
        <v>115411417.38</v>
      </c>
      <c r="L17" s="93">
        <v>497471185.50999999</v>
      </c>
      <c r="M17" s="93">
        <v>1542500.96</v>
      </c>
      <c r="N17" s="93">
        <v>6354968.4299999997</v>
      </c>
      <c r="O17" s="26">
        <v>620780072.27999997</v>
      </c>
      <c r="P17" s="38">
        <v>170115</v>
      </c>
      <c r="Q17" s="26" t="s">
        <v>85</v>
      </c>
      <c r="R17" s="529">
        <f t="shared" si="4"/>
        <v>3649.1789217882019</v>
      </c>
      <c r="S17" s="570">
        <f t="shared" si="0"/>
        <v>9.1393241219267107</v>
      </c>
      <c r="T17" s="570">
        <f t="shared" si="1"/>
        <v>19.037121946918262</v>
      </c>
      <c r="U17" s="570">
        <f t="shared" si="5"/>
        <v>-8.3148833432021565</v>
      </c>
    </row>
    <row r="18" spans="2:21" ht="21.1">
      <c r="B18" s="119" t="s">
        <v>322</v>
      </c>
      <c r="C18" s="93">
        <v>4112273.61</v>
      </c>
      <c r="D18" s="93">
        <v>20134622.699999999</v>
      </c>
      <c r="E18" s="93">
        <v>428563.05</v>
      </c>
      <c r="F18" s="93">
        <v>4774377.4800000004</v>
      </c>
      <c r="G18" s="26">
        <f t="shared" si="2"/>
        <v>29449836.84</v>
      </c>
      <c r="H18" s="38">
        <v>75561</v>
      </c>
      <c r="I18" s="26" t="s">
        <v>85</v>
      </c>
      <c r="J18" s="529">
        <f t="shared" si="3"/>
        <v>389.74916742764123</v>
      </c>
      <c r="K18" s="93">
        <v>4221975.8899999997</v>
      </c>
      <c r="L18" s="93">
        <v>17988414.07</v>
      </c>
      <c r="M18" s="93">
        <v>330258.39</v>
      </c>
      <c r="N18" s="93">
        <v>4482248.26</v>
      </c>
      <c r="O18" s="26">
        <v>27022896.609999999</v>
      </c>
      <c r="P18" s="38">
        <v>75607</v>
      </c>
      <c r="Q18" s="26" t="s">
        <v>85</v>
      </c>
      <c r="R18" s="529">
        <f t="shared" si="4"/>
        <v>357.41262859259064</v>
      </c>
      <c r="S18" s="570">
        <f t="shared" si="0"/>
        <v>8.9810513840396187</v>
      </c>
      <c r="T18" s="570">
        <f t="shared" si="1"/>
        <v>-6.0840927427354613E-2</v>
      </c>
      <c r="U18" s="570">
        <f t="shared" si="5"/>
        <v>9.047396831607351</v>
      </c>
    </row>
    <row r="19" spans="2:21" ht="21.1">
      <c r="B19" s="119" t="s">
        <v>323</v>
      </c>
      <c r="C19" s="93">
        <v>1321232.42</v>
      </c>
      <c r="D19" s="93">
        <v>6469053.0899999999</v>
      </c>
      <c r="E19" s="93">
        <v>115382.36</v>
      </c>
      <c r="F19" s="93">
        <v>127929.25</v>
      </c>
      <c r="G19" s="26">
        <f t="shared" si="2"/>
        <v>8033597.1200000001</v>
      </c>
      <c r="H19" s="38">
        <v>10961</v>
      </c>
      <c r="I19" s="26" t="s">
        <v>148</v>
      </c>
      <c r="J19" s="529">
        <f t="shared" si="3"/>
        <v>732.92556518565823</v>
      </c>
      <c r="K19" s="93">
        <v>1353610.59</v>
      </c>
      <c r="L19" s="93">
        <v>5758525.46</v>
      </c>
      <c r="M19" s="93">
        <v>89364.04</v>
      </c>
      <c r="N19" s="93">
        <v>122801.34</v>
      </c>
      <c r="O19" s="26">
        <v>7324301.4299999997</v>
      </c>
      <c r="P19" s="38">
        <v>7885</v>
      </c>
      <c r="Q19" s="26" t="s">
        <v>148</v>
      </c>
      <c r="R19" s="529">
        <f t="shared" si="4"/>
        <v>928.89047939124919</v>
      </c>
      <c r="S19" s="570">
        <f>+(G19-O19)/O19*100</f>
        <v>9.6841411673031104</v>
      </c>
      <c r="T19" s="570">
        <f t="shared" si="1"/>
        <v>39.010779961953077</v>
      </c>
      <c r="U19" s="570">
        <f t="shared" si="5"/>
        <v>-21.096665167029926</v>
      </c>
    </row>
    <row r="20" spans="2:21" ht="21.1">
      <c r="B20" s="119" t="s">
        <v>311</v>
      </c>
      <c r="C20" s="93">
        <v>8922702.0700000003</v>
      </c>
      <c r="D20" s="93">
        <v>43687569.579999998</v>
      </c>
      <c r="E20" s="93">
        <v>799434.91</v>
      </c>
      <c r="F20" s="93">
        <v>8222115.9900000002</v>
      </c>
      <c r="G20" s="26">
        <f>SUM(C20:F20)</f>
        <v>61631822.549999997</v>
      </c>
      <c r="H20" s="38">
        <v>277</v>
      </c>
      <c r="I20" s="26" t="s">
        <v>85</v>
      </c>
      <c r="J20" s="529">
        <f>+G20/H20</f>
        <v>222497.55433212995</v>
      </c>
      <c r="K20" s="93">
        <v>9152985.9100000001</v>
      </c>
      <c r="L20" s="93">
        <v>39103007.399999999</v>
      </c>
      <c r="M20" s="93">
        <v>617777.46</v>
      </c>
      <c r="N20" s="93">
        <v>7721133.1399999997</v>
      </c>
      <c r="O20" s="26">
        <v>56594903.910000004</v>
      </c>
      <c r="P20" s="38">
        <v>282</v>
      </c>
      <c r="Q20" s="26" t="s">
        <v>85</v>
      </c>
      <c r="R20" s="529">
        <f>+O20/P20</f>
        <v>200691.1486170213</v>
      </c>
      <c r="S20" s="571">
        <f>+(G20-O20)/O20*100</f>
        <v>8.8999508648516272</v>
      </c>
      <c r="T20" s="571">
        <f t="shared" si="1"/>
        <v>-1.773049645390071</v>
      </c>
      <c r="U20" s="571">
        <f>+(J20-R20)/R20*100</f>
        <v>10.865653949054717</v>
      </c>
    </row>
    <row r="21" spans="2:21" ht="21.1">
      <c r="B21" s="119" t="s">
        <v>156</v>
      </c>
      <c r="C21" s="93">
        <v>20659047.300000001</v>
      </c>
      <c r="D21" s="93">
        <v>101151373.09999999</v>
      </c>
      <c r="E21" s="93">
        <v>2538411.89</v>
      </c>
      <c r="F21" s="93">
        <v>21070447.48</v>
      </c>
      <c r="G21" s="26">
        <f>SUM(C21:F21)</f>
        <v>145419279.76999998</v>
      </c>
      <c r="H21" s="38">
        <v>146627</v>
      </c>
      <c r="I21" s="26" t="s">
        <v>85</v>
      </c>
      <c r="J21" s="529">
        <f>+G21/H21</f>
        <v>991.7633162378005</v>
      </c>
      <c r="K21" s="93">
        <v>21206565.940000001</v>
      </c>
      <c r="L21" s="93">
        <v>90414670.909999996</v>
      </c>
      <c r="M21" s="93">
        <v>1958237.99</v>
      </c>
      <c r="N21" s="93">
        <v>19786363.050000001</v>
      </c>
      <c r="O21" s="26">
        <v>133365837.88999999</v>
      </c>
      <c r="P21" s="38">
        <v>118832</v>
      </c>
      <c r="Q21" s="26" t="s">
        <v>85</v>
      </c>
      <c r="R21" s="529">
        <f>+O21/P21</f>
        <v>1122.3057584657331</v>
      </c>
      <c r="S21" s="571">
        <f>+(G21-O21)/O21*100</f>
        <v>9.0378781183391688</v>
      </c>
      <c r="T21" s="571">
        <f t="shared" si="1"/>
        <v>23.390164265517704</v>
      </c>
      <c r="U21" s="571">
        <f>+(J21-R21)/R21*100</f>
        <v>-11.631629014039174</v>
      </c>
    </row>
    <row r="22" spans="2:21" ht="21.1">
      <c r="B22" s="572" t="s">
        <v>324</v>
      </c>
      <c r="C22" s="94">
        <v>21949240.34</v>
      </c>
      <c r="D22" s="26">
        <v>107468450.33</v>
      </c>
      <c r="E22" s="26">
        <v>1199152.3700000001</v>
      </c>
      <c r="F22" s="93">
        <v>38538430.799999997</v>
      </c>
      <c r="G22" s="26">
        <f>SUM(C22:F22)</f>
        <v>169155273.84</v>
      </c>
      <c r="H22" s="26">
        <v>18277</v>
      </c>
      <c r="I22" s="26" t="s">
        <v>85</v>
      </c>
      <c r="J22" s="529">
        <f>+G22/H22</f>
        <v>9255.0896667943325</v>
      </c>
      <c r="K22" s="94">
        <v>22527947.710000001</v>
      </c>
      <c r="L22" s="26">
        <v>96130731.329999998</v>
      </c>
      <c r="M22" s="26">
        <v>924723.5</v>
      </c>
      <c r="N22" s="93">
        <v>36195689.740000002</v>
      </c>
      <c r="O22" s="26">
        <v>155779092.28</v>
      </c>
      <c r="P22" s="26">
        <v>8620</v>
      </c>
      <c r="Q22" s="26" t="s">
        <v>85</v>
      </c>
      <c r="R22" s="529">
        <f>+O22/P22</f>
        <v>18071.820450116011</v>
      </c>
      <c r="S22" s="570">
        <f>+(G22-O22)/O22*100</f>
        <v>8.5866346787779619</v>
      </c>
      <c r="T22" s="570">
        <f>+(H22-P22)/P22*100</f>
        <v>112.03016241299304</v>
      </c>
      <c r="U22" s="570">
        <f>+(J22-R22)/R22*100</f>
        <v>-48.787175634345573</v>
      </c>
    </row>
    <row r="23" spans="2:21" ht="21.1">
      <c r="B23" s="425" t="s">
        <v>371</v>
      </c>
      <c r="C23" s="573">
        <v>40142206.240000002</v>
      </c>
      <c r="D23" s="98">
        <v>196545330.64999998</v>
      </c>
      <c r="E23" s="98">
        <v>5674339.6100000003</v>
      </c>
      <c r="F23" s="145">
        <v>48045819.990000002</v>
      </c>
      <c r="G23" s="120">
        <f>SUM(C23:F23)</f>
        <v>290407696.49000001</v>
      </c>
      <c r="H23" s="120">
        <v>717722</v>
      </c>
      <c r="I23" s="98" t="s">
        <v>143</v>
      </c>
      <c r="J23" s="574">
        <f>+G23/H23</f>
        <v>404.62420894162364</v>
      </c>
      <c r="K23" s="573">
        <v>41188436.610000007</v>
      </c>
      <c r="L23" s="98">
        <v>144550609.47000003</v>
      </c>
      <c r="M23" s="98">
        <v>4374952.34</v>
      </c>
      <c r="N23" s="145">
        <v>45114135.769999996</v>
      </c>
      <c r="O23" s="120">
        <v>235228134.19000006</v>
      </c>
      <c r="P23" s="120">
        <v>952636</v>
      </c>
      <c r="Q23" s="98" t="s">
        <v>143</v>
      </c>
      <c r="R23" s="574">
        <f>+O23/P23</f>
        <v>246.92341480901422</v>
      </c>
      <c r="S23" s="575">
        <f>+(G23-O23)/O23*100</f>
        <v>23.457892267015112</v>
      </c>
      <c r="T23" s="575">
        <f>+(H23-P23)/P23*100</f>
        <v>-24.659366221725822</v>
      </c>
      <c r="U23" s="575">
        <f>+(J23-R23)/R23*100</f>
        <v>63.86627783136116</v>
      </c>
    </row>
    <row r="24" spans="2:21" ht="21.75" thickBot="1">
      <c r="B24" s="426" t="s">
        <v>205</v>
      </c>
      <c r="C24" s="121">
        <f>SUM(C8:C22)</f>
        <v>273939508.5</v>
      </c>
      <c r="D24" s="121">
        <f>SUM(D8:D22)</f>
        <v>1337572766.3099997</v>
      </c>
      <c r="E24" s="121">
        <f>SUM(E8:E22)</f>
        <v>44718520.669999987</v>
      </c>
      <c r="F24" s="121">
        <f>SUM(F8:F22)</f>
        <v>115406638.07000001</v>
      </c>
      <c r="G24" s="121">
        <f>SUM(G8:G23)</f>
        <v>2062045130.0399997</v>
      </c>
      <c r="H24" s="102"/>
      <c r="I24" s="102"/>
      <c r="J24" s="102"/>
      <c r="K24" s="121">
        <f>SUM(K8:K23)</f>
        <v>322288236.19999999</v>
      </c>
      <c r="L24" s="121">
        <f>SUM(L8:L23)</f>
        <v>1340745310.46</v>
      </c>
      <c r="M24" s="121">
        <f>SUM(M8:M23)</f>
        <v>38853928.430000007</v>
      </c>
      <c r="N24" s="121">
        <f>SUM(N8:N23)</f>
        <v>153501652.83999997</v>
      </c>
      <c r="O24" s="121">
        <f>SUM(O8:O23)</f>
        <v>1855389127.9300001</v>
      </c>
      <c r="P24" s="102"/>
      <c r="Q24" s="102"/>
      <c r="R24" s="102"/>
      <c r="S24" s="29"/>
      <c r="T24" s="29"/>
      <c r="U24" s="29"/>
    </row>
    <row r="25" spans="2:21" ht="21.75" thickTop="1">
      <c r="B25" s="1"/>
    </row>
    <row r="26" spans="2:21" ht="21.1">
      <c r="B26" s="1"/>
    </row>
    <row r="27" spans="2:21" ht="21.1">
      <c r="B27" s="238" t="s">
        <v>255</v>
      </c>
      <c r="C27" s="11"/>
      <c r="D27" s="11"/>
      <c r="E27" s="11"/>
      <c r="F27" s="11"/>
      <c r="G27" s="11"/>
      <c r="H27" s="1"/>
      <c r="I27" s="1"/>
      <c r="J27" s="1"/>
      <c r="K27" s="11"/>
      <c r="L27" s="11"/>
      <c r="M27" s="11"/>
      <c r="N27" s="11"/>
      <c r="O27" s="11"/>
      <c r="P27" s="1"/>
      <c r="Q27" s="1"/>
      <c r="R27" s="1"/>
    </row>
    <row r="28" spans="2:21" ht="21.1">
      <c r="B28" s="238" t="s">
        <v>234</v>
      </c>
      <c r="C28" s="11"/>
      <c r="D28" s="11"/>
      <c r="E28" s="11"/>
      <c r="F28" s="11"/>
      <c r="G28" s="11"/>
      <c r="H28" s="1"/>
      <c r="I28" s="1"/>
      <c r="J28" s="1"/>
      <c r="K28" s="11"/>
      <c r="L28" s="11"/>
      <c r="M28" s="11"/>
      <c r="N28" s="11"/>
      <c r="O28" s="11"/>
      <c r="P28" s="1"/>
      <c r="Q28" s="1"/>
      <c r="R28" s="1"/>
    </row>
    <row r="29" spans="2:21" ht="21.1">
      <c r="B29" s="241" t="s">
        <v>389</v>
      </c>
      <c r="C29" s="11"/>
      <c r="D29" s="11"/>
      <c r="E29" s="11"/>
      <c r="F29" s="11"/>
      <c r="G29" s="11"/>
      <c r="H29" s="1"/>
      <c r="I29" s="1"/>
      <c r="J29" s="1"/>
      <c r="K29" s="11"/>
      <c r="L29" s="11"/>
      <c r="M29" s="11"/>
      <c r="N29" s="11"/>
      <c r="O29" s="11"/>
      <c r="P29" s="1"/>
      <c r="Q29" s="1"/>
      <c r="R29" s="1"/>
    </row>
    <row r="30" spans="2:21" ht="21.1">
      <c r="B30" s="241" t="s">
        <v>390</v>
      </c>
      <c r="C30" s="11"/>
      <c r="D30" s="11"/>
      <c r="E30" s="11"/>
      <c r="F30" s="11"/>
      <c r="G30" s="11"/>
      <c r="H30" s="1"/>
      <c r="I30" s="1"/>
      <c r="J30" s="1"/>
      <c r="K30" s="11"/>
      <c r="L30" s="11"/>
      <c r="M30" s="11"/>
      <c r="N30" s="11"/>
      <c r="O30" s="11"/>
      <c r="P30" s="1"/>
      <c r="Q30" s="1"/>
      <c r="R30" s="1"/>
    </row>
    <row r="31" spans="2:21" ht="21.1">
      <c r="B31" s="358"/>
      <c r="C31" s="11"/>
      <c r="D31" s="11"/>
      <c r="E31" s="11"/>
      <c r="F31" s="11"/>
      <c r="G31" s="11"/>
      <c r="K31" s="11"/>
      <c r="L31" s="11"/>
      <c r="M31" s="11"/>
      <c r="N31" s="11"/>
      <c r="O31" s="11"/>
    </row>
    <row r="32" spans="2:21" ht="21.1">
      <c r="C32" s="11"/>
      <c r="D32" s="11"/>
      <c r="E32" s="11"/>
      <c r="F32" s="11"/>
      <c r="G32" s="11"/>
      <c r="K32" s="11"/>
      <c r="L32" s="11"/>
      <c r="M32" s="11"/>
      <c r="N32" s="11"/>
      <c r="O32" s="11"/>
    </row>
    <row r="33" spans="3:15" ht="21.1">
      <c r="C33" s="11"/>
      <c r="D33" s="11"/>
      <c r="E33" s="11"/>
      <c r="F33" s="11"/>
      <c r="G33" s="11"/>
      <c r="K33" s="11"/>
      <c r="L33" s="11"/>
      <c r="M33" s="11"/>
      <c r="N33" s="11"/>
      <c r="O33" s="11"/>
    </row>
    <row r="34" spans="3:15" ht="21.1">
      <c r="C34" s="11"/>
      <c r="D34" s="11"/>
      <c r="E34" s="11"/>
      <c r="F34" s="11"/>
      <c r="G34" s="11"/>
      <c r="K34" s="11"/>
      <c r="L34" s="11"/>
      <c r="M34" s="11"/>
      <c r="N34" s="11"/>
      <c r="O34" s="11"/>
    </row>
    <row r="35" spans="3:15" ht="21.1">
      <c r="C35" s="11"/>
      <c r="D35" s="11"/>
      <c r="E35" s="11"/>
      <c r="F35" s="11"/>
      <c r="G35" s="11"/>
      <c r="K35" s="11"/>
      <c r="L35" s="11"/>
      <c r="M35" s="11"/>
      <c r="N35" s="11"/>
      <c r="O35" s="11"/>
    </row>
    <row r="36" spans="3:15" ht="21.1">
      <c r="C36" s="11"/>
      <c r="D36" s="11"/>
      <c r="E36" s="11"/>
      <c r="F36" s="11"/>
      <c r="G36" s="11"/>
      <c r="K36" s="11"/>
      <c r="L36" s="11"/>
      <c r="M36" s="11"/>
      <c r="N36" s="11"/>
      <c r="O36" s="11"/>
    </row>
    <row r="37" spans="3:15" ht="21.1">
      <c r="C37" s="11"/>
      <c r="D37" s="11"/>
      <c r="E37" s="11"/>
      <c r="F37" s="11"/>
      <c r="G37" s="11"/>
      <c r="K37" s="11"/>
      <c r="L37" s="11"/>
      <c r="M37" s="11"/>
      <c r="N37" s="11"/>
      <c r="O37" s="11"/>
    </row>
    <row r="38" spans="3:15" ht="21.1">
      <c r="C38" s="11"/>
      <c r="D38" s="11"/>
      <c r="E38" s="11"/>
      <c r="F38" s="11"/>
      <c r="G38" s="11"/>
      <c r="K38" s="11"/>
      <c r="L38" s="11"/>
      <c r="M38" s="11"/>
      <c r="N38" s="11"/>
      <c r="O38" s="11"/>
    </row>
  </sheetData>
  <mergeCells count="11">
    <mergeCell ref="B6:B7"/>
    <mergeCell ref="E6:E7"/>
    <mergeCell ref="G6:G7"/>
    <mergeCell ref="H6:H7"/>
    <mergeCell ref="I6:I7"/>
    <mergeCell ref="R6:R7"/>
    <mergeCell ref="J6:J7"/>
    <mergeCell ref="M6:M7"/>
    <mergeCell ref="O6:O7"/>
    <mergeCell ref="P6:P7"/>
    <mergeCell ref="Q6:Q7"/>
  </mergeCells>
  <pageMargins left="0.70866141732283461" right="0.51181102362204722" top="0.94488188976377951" bottom="0.74803149606299213" header="0.31496062992125984" footer="0.31496062992125984"/>
  <pageSetup paperSize="9" scale="3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220F-2E21-4B1D-9785-42D25B857D74}">
  <sheetPr>
    <tabColor rgb="FF00B050"/>
    <pageSetUpPr fitToPage="1"/>
  </sheetPr>
  <dimension ref="A1:T48"/>
  <sheetViews>
    <sheetView topLeftCell="D1" workbookViewId="0">
      <selection sqref="A1:T11"/>
    </sheetView>
  </sheetViews>
  <sheetFormatPr defaultRowHeight="13.6"/>
  <cols>
    <col min="1" max="1" width="47.25" style="72" customWidth="1"/>
    <col min="2" max="2" width="15.625" style="72" customWidth="1"/>
    <col min="3" max="3" width="16.375" style="72" customWidth="1"/>
    <col min="4" max="4" width="15" style="72" customWidth="1"/>
    <col min="5" max="5" width="15.75" style="72" customWidth="1"/>
    <col min="6" max="6" width="16.125" style="72" customWidth="1"/>
    <col min="7" max="7" width="11.75" style="531" bestFit="1" customWidth="1"/>
    <col min="8" max="8" width="9.875" style="72" customWidth="1"/>
    <col min="9" max="9" width="14.375" style="72" customWidth="1"/>
    <col min="10" max="10" width="15.625" style="72" customWidth="1"/>
    <col min="11" max="11" width="16.375" style="72" customWidth="1"/>
    <col min="12" max="12" width="15" style="72" customWidth="1"/>
    <col min="13" max="13" width="15.75" style="72" customWidth="1"/>
    <col min="14" max="14" width="16.125" style="72" customWidth="1"/>
    <col min="15" max="15" width="11.75" style="531" bestFit="1" customWidth="1"/>
    <col min="16" max="16" width="9.875" style="72" customWidth="1"/>
    <col min="17" max="17" width="14.375" style="72" customWidth="1"/>
    <col min="18" max="18" width="10.625" style="72" customWidth="1"/>
    <col min="19" max="19" width="10.375" style="72" customWidth="1"/>
    <col min="20" max="20" width="14" style="72" customWidth="1"/>
    <col min="21" max="256" width="9.125" style="72"/>
    <col min="257" max="257" width="47.25" style="72" customWidth="1"/>
    <col min="258" max="258" width="15.875" style="72" customWidth="1"/>
    <col min="259" max="259" width="16.375" style="72" customWidth="1"/>
    <col min="260" max="260" width="15.25" style="72" customWidth="1"/>
    <col min="261" max="261" width="14.75" style="72" customWidth="1"/>
    <col min="262" max="262" width="16.125" style="72" customWidth="1"/>
    <col min="263" max="263" width="10.75" style="72" customWidth="1"/>
    <col min="264" max="264" width="10.25" style="72" customWidth="1"/>
    <col min="265" max="265" width="14.125" style="72" customWidth="1"/>
    <col min="266" max="266" width="15.625" style="72" customWidth="1"/>
    <col min="267" max="267" width="16.375" style="72" customWidth="1"/>
    <col min="268" max="268" width="15" style="72" customWidth="1"/>
    <col min="269" max="269" width="15.75" style="72" customWidth="1"/>
    <col min="270" max="270" width="16.125" style="72" customWidth="1"/>
    <col min="271" max="271" width="8.875" style="72" customWidth="1"/>
    <col min="272" max="272" width="9.875" style="72" customWidth="1"/>
    <col min="273" max="273" width="14.375" style="72" customWidth="1"/>
    <col min="274" max="274" width="10.625" style="72" customWidth="1"/>
    <col min="275" max="275" width="10.375" style="72" customWidth="1"/>
    <col min="276" max="276" width="14" style="72" customWidth="1"/>
    <col min="277" max="512" width="9.125" style="72"/>
    <col min="513" max="513" width="47.25" style="72" customWidth="1"/>
    <col min="514" max="514" width="15.875" style="72" customWidth="1"/>
    <col min="515" max="515" width="16.375" style="72" customWidth="1"/>
    <col min="516" max="516" width="15.25" style="72" customWidth="1"/>
    <col min="517" max="517" width="14.75" style="72" customWidth="1"/>
    <col min="518" max="518" width="16.125" style="72" customWidth="1"/>
    <col min="519" max="519" width="10.75" style="72" customWidth="1"/>
    <col min="520" max="520" width="10.25" style="72" customWidth="1"/>
    <col min="521" max="521" width="14.125" style="72" customWidth="1"/>
    <col min="522" max="522" width="15.625" style="72" customWidth="1"/>
    <col min="523" max="523" width="16.375" style="72" customWidth="1"/>
    <col min="524" max="524" width="15" style="72" customWidth="1"/>
    <col min="525" max="525" width="15.75" style="72" customWidth="1"/>
    <col min="526" max="526" width="16.125" style="72" customWidth="1"/>
    <col min="527" max="527" width="8.875" style="72" customWidth="1"/>
    <col min="528" max="528" width="9.875" style="72" customWidth="1"/>
    <col min="529" max="529" width="14.375" style="72" customWidth="1"/>
    <col min="530" max="530" width="10.625" style="72" customWidth="1"/>
    <col min="531" max="531" width="10.375" style="72" customWidth="1"/>
    <col min="532" max="532" width="14" style="72" customWidth="1"/>
    <col min="533" max="768" width="9.125" style="72"/>
    <col min="769" max="769" width="47.25" style="72" customWidth="1"/>
    <col min="770" max="770" width="15.875" style="72" customWidth="1"/>
    <col min="771" max="771" width="16.375" style="72" customWidth="1"/>
    <col min="772" max="772" width="15.25" style="72" customWidth="1"/>
    <col min="773" max="773" width="14.75" style="72" customWidth="1"/>
    <col min="774" max="774" width="16.125" style="72" customWidth="1"/>
    <col min="775" max="775" width="10.75" style="72" customWidth="1"/>
    <col min="776" max="776" width="10.25" style="72" customWidth="1"/>
    <col min="777" max="777" width="14.125" style="72" customWidth="1"/>
    <col min="778" max="778" width="15.625" style="72" customWidth="1"/>
    <col min="779" max="779" width="16.375" style="72" customWidth="1"/>
    <col min="780" max="780" width="15" style="72" customWidth="1"/>
    <col min="781" max="781" width="15.75" style="72" customWidth="1"/>
    <col min="782" max="782" width="16.125" style="72" customWidth="1"/>
    <col min="783" max="783" width="8.875" style="72" customWidth="1"/>
    <col min="784" max="784" width="9.875" style="72" customWidth="1"/>
    <col min="785" max="785" width="14.375" style="72" customWidth="1"/>
    <col min="786" max="786" width="10.625" style="72" customWidth="1"/>
    <col min="787" max="787" width="10.375" style="72" customWidth="1"/>
    <col min="788" max="788" width="14" style="72" customWidth="1"/>
    <col min="789" max="1024" width="9.125" style="72"/>
    <col min="1025" max="1025" width="47.25" style="72" customWidth="1"/>
    <col min="1026" max="1026" width="15.875" style="72" customWidth="1"/>
    <col min="1027" max="1027" width="16.375" style="72" customWidth="1"/>
    <col min="1028" max="1028" width="15.25" style="72" customWidth="1"/>
    <col min="1029" max="1029" width="14.75" style="72" customWidth="1"/>
    <col min="1030" max="1030" width="16.125" style="72" customWidth="1"/>
    <col min="1031" max="1031" width="10.75" style="72" customWidth="1"/>
    <col min="1032" max="1032" width="10.25" style="72" customWidth="1"/>
    <col min="1033" max="1033" width="14.125" style="72" customWidth="1"/>
    <col min="1034" max="1034" width="15.625" style="72" customWidth="1"/>
    <col min="1035" max="1035" width="16.375" style="72" customWidth="1"/>
    <col min="1036" max="1036" width="15" style="72" customWidth="1"/>
    <col min="1037" max="1037" width="15.75" style="72" customWidth="1"/>
    <col min="1038" max="1038" width="16.125" style="72" customWidth="1"/>
    <col min="1039" max="1039" width="8.875" style="72" customWidth="1"/>
    <col min="1040" max="1040" width="9.875" style="72" customWidth="1"/>
    <col min="1041" max="1041" width="14.375" style="72" customWidth="1"/>
    <col min="1042" max="1042" width="10.625" style="72" customWidth="1"/>
    <col min="1043" max="1043" width="10.375" style="72" customWidth="1"/>
    <col min="1044" max="1044" width="14" style="72" customWidth="1"/>
    <col min="1045" max="1280" width="9.125" style="72"/>
    <col min="1281" max="1281" width="47.25" style="72" customWidth="1"/>
    <col min="1282" max="1282" width="15.875" style="72" customWidth="1"/>
    <col min="1283" max="1283" width="16.375" style="72" customWidth="1"/>
    <col min="1284" max="1284" width="15.25" style="72" customWidth="1"/>
    <col min="1285" max="1285" width="14.75" style="72" customWidth="1"/>
    <col min="1286" max="1286" width="16.125" style="72" customWidth="1"/>
    <col min="1287" max="1287" width="10.75" style="72" customWidth="1"/>
    <col min="1288" max="1288" width="10.25" style="72" customWidth="1"/>
    <col min="1289" max="1289" width="14.125" style="72" customWidth="1"/>
    <col min="1290" max="1290" width="15.625" style="72" customWidth="1"/>
    <col min="1291" max="1291" width="16.375" style="72" customWidth="1"/>
    <col min="1292" max="1292" width="15" style="72" customWidth="1"/>
    <col min="1293" max="1293" width="15.75" style="72" customWidth="1"/>
    <col min="1294" max="1294" width="16.125" style="72" customWidth="1"/>
    <col min="1295" max="1295" width="8.875" style="72" customWidth="1"/>
    <col min="1296" max="1296" width="9.875" style="72" customWidth="1"/>
    <col min="1297" max="1297" width="14.375" style="72" customWidth="1"/>
    <col min="1298" max="1298" width="10.625" style="72" customWidth="1"/>
    <col min="1299" max="1299" width="10.375" style="72" customWidth="1"/>
    <col min="1300" max="1300" width="14" style="72" customWidth="1"/>
    <col min="1301" max="1536" width="9.125" style="72"/>
    <col min="1537" max="1537" width="47.25" style="72" customWidth="1"/>
    <col min="1538" max="1538" width="15.875" style="72" customWidth="1"/>
    <col min="1539" max="1539" width="16.375" style="72" customWidth="1"/>
    <col min="1540" max="1540" width="15.25" style="72" customWidth="1"/>
    <col min="1541" max="1541" width="14.75" style="72" customWidth="1"/>
    <col min="1542" max="1542" width="16.125" style="72" customWidth="1"/>
    <col min="1543" max="1543" width="10.75" style="72" customWidth="1"/>
    <col min="1544" max="1544" width="10.25" style="72" customWidth="1"/>
    <col min="1545" max="1545" width="14.125" style="72" customWidth="1"/>
    <col min="1546" max="1546" width="15.625" style="72" customWidth="1"/>
    <col min="1547" max="1547" width="16.375" style="72" customWidth="1"/>
    <col min="1548" max="1548" width="15" style="72" customWidth="1"/>
    <col min="1549" max="1549" width="15.75" style="72" customWidth="1"/>
    <col min="1550" max="1550" width="16.125" style="72" customWidth="1"/>
    <col min="1551" max="1551" width="8.875" style="72" customWidth="1"/>
    <col min="1552" max="1552" width="9.875" style="72" customWidth="1"/>
    <col min="1553" max="1553" width="14.375" style="72" customWidth="1"/>
    <col min="1554" max="1554" width="10.625" style="72" customWidth="1"/>
    <col min="1555" max="1555" width="10.375" style="72" customWidth="1"/>
    <col min="1556" max="1556" width="14" style="72" customWidth="1"/>
    <col min="1557" max="1792" width="9.125" style="72"/>
    <col min="1793" max="1793" width="47.25" style="72" customWidth="1"/>
    <col min="1794" max="1794" width="15.875" style="72" customWidth="1"/>
    <col min="1795" max="1795" width="16.375" style="72" customWidth="1"/>
    <col min="1796" max="1796" width="15.25" style="72" customWidth="1"/>
    <col min="1797" max="1797" width="14.75" style="72" customWidth="1"/>
    <col min="1798" max="1798" width="16.125" style="72" customWidth="1"/>
    <col min="1799" max="1799" width="10.75" style="72" customWidth="1"/>
    <col min="1800" max="1800" width="10.25" style="72" customWidth="1"/>
    <col min="1801" max="1801" width="14.125" style="72" customWidth="1"/>
    <col min="1802" max="1802" width="15.625" style="72" customWidth="1"/>
    <col min="1803" max="1803" width="16.375" style="72" customWidth="1"/>
    <col min="1804" max="1804" width="15" style="72" customWidth="1"/>
    <col min="1805" max="1805" width="15.75" style="72" customWidth="1"/>
    <col min="1806" max="1806" width="16.125" style="72" customWidth="1"/>
    <col min="1807" max="1807" width="8.875" style="72" customWidth="1"/>
    <col min="1808" max="1808" width="9.875" style="72" customWidth="1"/>
    <col min="1809" max="1809" width="14.375" style="72" customWidth="1"/>
    <col min="1810" max="1810" width="10.625" style="72" customWidth="1"/>
    <col min="1811" max="1811" width="10.375" style="72" customWidth="1"/>
    <col min="1812" max="1812" width="14" style="72" customWidth="1"/>
    <col min="1813" max="2048" width="9.125" style="72"/>
    <col min="2049" max="2049" width="47.25" style="72" customWidth="1"/>
    <col min="2050" max="2050" width="15.875" style="72" customWidth="1"/>
    <col min="2051" max="2051" width="16.375" style="72" customWidth="1"/>
    <col min="2052" max="2052" width="15.25" style="72" customWidth="1"/>
    <col min="2053" max="2053" width="14.75" style="72" customWidth="1"/>
    <col min="2054" max="2054" width="16.125" style="72" customWidth="1"/>
    <col min="2055" max="2055" width="10.75" style="72" customWidth="1"/>
    <col min="2056" max="2056" width="10.25" style="72" customWidth="1"/>
    <col min="2057" max="2057" width="14.125" style="72" customWidth="1"/>
    <col min="2058" max="2058" width="15.625" style="72" customWidth="1"/>
    <col min="2059" max="2059" width="16.375" style="72" customWidth="1"/>
    <col min="2060" max="2060" width="15" style="72" customWidth="1"/>
    <col min="2061" max="2061" width="15.75" style="72" customWidth="1"/>
    <col min="2062" max="2062" width="16.125" style="72" customWidth="1"/>
    <col min="2063" max="2063" width="8.875" style="72" customWidth="1"/>
    <col min="2064" max="2064" width="9.875" style="72" customWidth="1"/>
    <col min="2065" max="2065" width="14.375" style="72" customWidth="1"/>
    <col min="2066" max="2066" width="10.625" style="72" customWidth="1"/>
    <col min="2067" max="2067" width="10.375" style="72" customWidth="1"/>
    <col min="2068" max="2068" width="14" style="72" customWidth="1"/>
    <col min="2069" max="2304" width="9.125" style="72"/>
    <col min="2305" max="2305" width="47.25" style="72" customWidth="1"/>
    <col min="2306" max="2306" width="15.875" style="72" customWidth="1"/>
    <col min="2307" max="2307" width="16.375" style="72" customWidth="1"/>
    <col min="2308" max="2308" width="15.25" style="72" customWidth="1"/>
    <col min="2309" max="2309" width="14.75" style="72" customWidth="1"/>
    <col min="2310" max="2310" width="16.125" style="72" customWidth="1"/>
    <col min="2311" max="2311" width="10.75" style="72" customWidth="1"/>
    <col min="2312" max="2312" width="10.25" style="72" customWidth="1"/>
    <col min="2313" max="2313" width="14.125" style="72" customWidth="1"/>
    <col min="2314" max="2314" width="15.625" style="72" customWidth="1"/>
    <col min="2315" max="2315" width="16.375" style="72" customWidth="1"/>
    <col min="2316" max="2316" width="15" style="72" customWidth="1"/>
    <col min="2317" max="2317" width="15.75" style="72" customWidth="1"/>
    <col min="2318" max="2318" width="16.125" style="72" customWidth="1"/>
    <col min="2319" max="2319" width="8.875" style="72" customWidth="1"/>
    <col min="2320" max="2320" width="9.875" style="72" customWidth="1"/>
    <col min="2321" max="2321" width="14.375" style="72" customWidth="1"/>
    <col min="2322" max="2322" width="10.625" style="72" customWidth="1"/>
    <col min="2323" max="2323" width="10.375" style="72" customWidth="1"/>
    <col min="2324" max="2324" width="14" style="72" customWidth="1"/>
    <col min="2325" max="2560" width="9.125" style="72"/>
    <col min="2561" max="2561" width="47.25" style="72" customWidth="1"/>
    <col min="2562" max="2562" width="15.875" style="72" customWidth="1"/>
    <col min="2563" max="2563" width="16.375" style="72" customWidth="1"/>
    <col min="2564" max="2564" width="15.25" style="72" customWidth="1"/>
    <col min="2565" max="2565" width="14.75" style="72" customWidth="1"/>
    <col min="2566" max="2566" width="16.125" style="72" customWidth="1"/>
    <col min="2567" max="2567" width="10.75" style="72" customWidth="1"/>
    <col min="2568" max="2568" width="10.25" style="72" customWidth="1"/>
    <col min="2569" max="2569" width="14.125" style="72" customWidth="1"/>
    <col min="2570" max="2570" width="15.625" style="72" customWidth="1"/>
    <col min="2571" max="2571" width="16.375" style="72" customWidth="1"/>
    <col min="2572" max="2572" width="15" style="72" customWidth="1"/>
    <col min="2573" max="2573" width="15.75" style="72" customWidth="1"/>
    <col min="2574" max="2574" width="16.125" style="72" customWidth="1"/>
    <col min="2575" max="2575" width="8.875" style="72" customWidth="1"/>
    <col min="2576" max="2576" width="9.875" style="72" customWidth="1"/>
    <col min="2577" max="2577" width="14.375" style="72" customWidth="1"/>
    <col min="2578" max="2578" width="10.625" style="72" customWidth="1"/>
    <col min="2579" max="2579" width="10.375" style="72" customWidth="1"/>
    <col min="2580" max="2580" width="14" style="72" customWidth="1"/>
    <col min="2581" max="2816" width="9.125" style="72"/>
    <col min="2817" max="2817" width="47.25" style="72" customWidth="1"/>
    <col min="2818" max="2818" width="15.875" style="72" customWidth="1"/>
    <col min="2819" max="2819" width="16.375" style="72" customWidth="1"/>
    <col min="2820" max="2820" width="15.25" style="72" customWidth="1"/>
    <col min="2821" max="2821" width="14.75" style="72" customWidth="1"/>
    <col min="2822" max="2822" width="16.125" style="72" customWidth="1"/>
    <col min="2823" max="2823" width="10.75" style="72" customWidth="1"/>
    <col min="2824" max="2824" width="10.25" style="72" customWidth="1"/>
    <col min="2825" max="2825" width="14.125" style="72" customWidth="1"/>
    <col min="2826" max="2826" width="15.625" style="72" customWidth="1"/>
    <col min="2827" max="2827" width="16.375" style="72" customWidth="1"/>
    <col min="2828" max="2828" width="15" style="72" customWidth="1"/>
    <col min="2829" max="2829" width="15.75" style="72" customWidth="1"/>
    <col min="2830" max="2830" width="16.125" style="72" customWidth="1"/>
    <col min="2831" max="2831" width="8.875" style="72" customWidth="1"/>
    <col min="2832" max="2832" width="9.875" style="72" customWidth="1"/>
    <col min="2833" max="2833" width="14.375" style="72" customWidth="1"/>
    <col min="2834" max="2834" width="10.625" style="72" customWidth="1"/>
    <col min="2835" max="2835" width="10.375" style="72" customWidth="1"/>
    <col min="2836" max="2836" width="14" style="72" customWidth="1"/>
    <col min="2837" max="3072" width="9.125" style="72"/>
    <col min="3073" max="3073" width="47.25" style="72" customWidth="1"/>
    <col min="3074" max="3074" width="15.875" style="72" customWidth="1"/>
    <col min="3075" max="3075" width="16.375" style="72" customWidth="1"/>
    <col min="3076" max="3076" width="15.25" style="72" customWidth="1"/>
    <col min="3077" max="3077" width="14.75" style="72" customWidth="1"/>
    <col min="3078" max="3078" width="16.125" style="72" customWidth="1"/>
    <col min="3079" max="3079" width="10.75" style="72" customWidth="1"/>
    <col min="3080" max="3080" width="10.25" style="72" customWidth="1"/>
    <col min="3081" max="3081" width="14.125" style="72" customWidth="1"/>
    <col min="3082" max="3082" width="15.625" style="72" customWidth="1"/>
    <col min="3083" max="3083" width="16.375" style="72" customWidth="1"/>
    <col min="3084" max="3084" width="15" style="72" customWidth="1"/>
    <col min="3085" max="3085" width="15.75" style="72" customWidth="1"/>
    <col min="3086" max="3086" width="16.125" style="72" customWidth="1"/>
    <col min="3087" max="3087" width="8.875" style="72" customWidth="1"/>
    <col min="3088" max="3088" width="9.875" style="72" customWidth="1"/>
    <col min="3089" max="3089" width="14.375" style="72" customWidth="1"/>
    <col min="3090" max="3090" width="10.625" style="72" customWidth="1"/>
    <col min="3091" max="3091" width="10.375" style="72" customWidth="1"/>
    <col min="3092" max="3092" width="14" style="72" customWidth="1"/>
    <col min="3093" max="3328" width="9.125" style="72"/>
    <col min="3329" max="3329" width="47.25" style="72" customWidth="1"/>
    <col min="3330" max="3330" width="15.875" style="72" customWidth="1"/>
    <col min="3331" max="3331" width="16.375" style="72" customWidth="1"/>
    <col min="3332" max="3332" width="15.25" style="72" customWidth="1"/>
    <col min="3333" max="3333" width="14.75" style="72" customWidth="1"/>
    <col min="3334" max="3334" width="16.125" style="72" customWidth="1"/>
    <col min="3335" max="3335" width="10.75" style="72" customWidth="1"/>
    <col min="3336" max="3336" width="10.25" style="72" customWidth="1"/>
    <col min="3337" max="3337" width="14.125" style="72" customWidth="1"/>
    <col min="3338" max="3338" width="15.625" style="72" customWidth="1"/>
    <col min="3339" max="3339" width="16.375" style="72" customWidth="1"/>
    <col min="3340" max="3340" width="15" style="72" customWidth="1"/>
    <col min="3341" max="3341" width="15.75" style="72" customWidth="1"/>
    <col min="3342" max="3342" width="16.125" style="72" customWidth="1"/>
    <col min="3343" max="3343" width="8.875" style="72" customWidth="1"/>
    <col min="3344" max="3344" width="9.875" style="72" customWidth="1"/>
    <col min="3345" max="3345" width="14.375" style="72" customWidth="1"/>
    <col min="3346" max="3346" width="10.625" style="72" customWidth="1"/>
    <col min="3347" max="3347" width="10.375" style="72" customWidth="1"/>
    <col min="3348" max="3348" width="14" style="72" customWidth="1"/>
    <col min="3349" max="3584" width="9.125" style="72"/>
    <col min="3585" max="3585" width="47.25" style="72" customWidth="1"/>
    <col min="3586" max="3586" width="15.875" style="72" customWidth="1"/>
    <col min="3587" max="3587" width="16.375" style="72" customWidth="1"/>
    <col min="3588" max="3588" width="15.25" style="72" customWidth="1"/>
    <col min="3589" max="3589" width="14.75" style="72" customWidth="1"/>
    <col min="3590" max="3590" width="16.125" style="72" customWidth="1"/>
    <col min="3591" max="3591" width="10.75" style="72" customWidth="1"/>
    <col min="3592" max="3592" width="10.25" style="72" customWidth="1"/>
    <col min="3593" max="3593" width="14.125" style="72" customWidth="1"/>
    <col min="3594" max="3594" width="15.625" style="72" customWidth="1"/>
    <col min="3595" max="3595" width="16.375" style="72" customWidth="1"/>
    <col min="3596" max="3596" width="15" style="72" customWidth="1"/>
    <col min="3597" max="3597" width="15.75" style="72" customWidth="1"/>
    <col min="3598" max="3598" width="16.125" style="72" customWidth="1"/>
    <col min="3599" max="3599" width="8.875" style="72" customWidth="1"/>
    <col min="3600" max="3600" width="9.875" style="72" customWidth="1"/>
    <col min="3601" max="3601" width="14.375" style="72" customWidth="1"/>
    <col min="3602" max="3602" width="10.625" style="72" customWidth="1"/>
    <col min="3603" max="3603" width="10.375" style="72" customWidth="1"/>
    <col min="3604" max="3604" width="14" style="72" customWidth="1"/>
    <col min="3605" max="3840" width="9.125" style="72"/>
    <col min="3841" max="3841" width="47.25" style="72" customWidth="1"/>
    <col min="3842" max="3842" width="15.875" style="72" customWidth="1"/>
    <col min="3843" max="3843" width="16.375" style="72" customWidth="1"/>
    <col min="3844" max="3844" width="15.25" style="72" customWidth="1"/>
    <col min="3845" max="3845" width="14.75" style="72" customWidth="1"/>
    <col min="3846" max="3846" width="16.125" style="72" customWidth="1"/>
    <col min="3847" max="3847" width="10.75" style="72" customWidth="1"/>
    <col min="3848" max="3848" width="10.25" style="72" customWidth="1"/>
    <col min="3849" max="3849" width="14.125" style="72" customWidth="1"/>
    <col min="3850" max="3850" width="15.625" style="72" customWidth="1"/>
    <col min="3851" max="3851" width="16.375" style="72" customWidth="1"/>
    <col min="3852" max="3852" width="15" style="72" customWidth="1"/>
    <col min="3853" max="3853" width="15.75" style="72" customWidth="1"/>
    <col min="3854" max="3854" width="16.125" style="72" customWidth="1"/>
    <col min="3855" max="3855" width="8.875" style="72" customWidth="1"/>
    <col min="3856" max="3856" width="9.875" style="72" customWidth="1"/>
    <col min="3857" max="3857" width="14.375" style="72" customWidth="1"/>
    <col min="3858" max="3858" width="10.625" style="72" customWidth="1"/>
    <col min="3859" max="3859" width="10.375" style="72" customWidth="1"/>
    <col min="3860" max="3860" width="14" style="72" customWidth="1"/>
    <col min="3861" max="4096" width="9.125" style="72"/>
    <col min="4097" max="4097" width="47.25" style="72" customWidth="1"/>
    <col min="4098" max="4098" width="15.875" style="72" customWidth="1"/>
    <col min="4099" max="4099" width="16.375" style="72" customWidth="1"/>
    <col min="4100" max="4100" width="15.25" style="72" customWidth="1"/>
    <col min="4101" max="4101" width="14.75" style="72" customWidth="1"/>
    <col min="4102" max="4102" width="16.125" style="72" customWidth="1"/>
    <col min="4103" max="4103" width="10.75" style="72" customWidth="1"/>
    <col min="4104" max="4104" width="10.25" style="72" customWidth="1"/>
    <col min="4105" max="4105" width="14.125" style="72" customWidth="1"/>
    <col min="4106" max="4106" width="15.625" style="72" customWidth="1"/>
    <col min="4107" max="4107" width="16.375" style="72" customWidth="1"/>
    <col min="4108" max="4108" width="15" style="72" customWidth="1"/>
    <col min="4109" max="4109" width="15.75" style="72" customWidth="1"/>
    <col min="4110" max="4110" width="16.125" style="72" customWidth="1"/>
    <col min="4111" max="4111" width="8.875" style="72" customWidth="1"/>
    <col min="4112" max="4112" width="9.875" style="72" customWidth="1"/>
    <col min="4113" max="4113" width="14.375" style="72" customWidth="1"/>
    <col min="4114" max="4114" width="10.625" style="72" customWidth="1"/>
    <col min="4115" max="4115" width="10.375" style="72" customWidth="1"/>
    <col min="4116" max="4116" width="14" style="72" customWidth="1"/>
    <col min="4117" max="4352" width="9.125" style="72"/>
    <col min="4353" max="4353" width="47.25" style="72" customWidth="1"/>
    <col min="4354" max="4354" width="15.875" style="72" customWidth="1"/>
    <col min="4355" max="4355" width="16.375" style="72" customWidth="1"/>
    <col min="4356" max="4356" width="15.25" style="72" customWidth="1"/>
    <col min="4357" max="4357" width="14.75" style="72" customWidth="1"/>
    <col min="4358" max="4358" width="16.125" style="72" customWidth="1"/>
    <col min="4359" max="4359" width="10.75" style="72" customWidth="1"/>
    <col min="4360" max="4360" width="10.25" style="72" customWidth="1"/>
    <col min="4361" max="4361" width="14.125" style="72" customWidth="1"/>
    <col min="4362" max="4362" width="15.625" style="72" customWidth="1"/>
    <col min="4363" max="4363" width="16.375" style="72" customWidth="1"/>
    <col min="4364" max="4364" width="15" style="72" customWidth="1"/>
    <col min="4365" max="4365" width="15.75" style="72" customWidth="1"/>
    <col min="4366" max="4366" width="16.125" style="72" customWidth="1"/>
    <col min="4367" max="4367" width="8.875" style="72" customWidth="1"/>
    <col min="4368" max="4368" width="9.875" style="72" customWidth="1"/>
    <col min="4369" max="4369" width="14.375" style="72" customWidth="1"/>
    <col min="4370" max="4370" width="10.625" style="72" customWidth="1"/>
    <col min="4371" max="4371" width="10.375" style="72" customWidth="1"/>
    <col min="4372" max="4372" width="14" style="72" customWidth="1"/>
    <col min="4373" max="4608" width="9.125" style="72"/>
    <col min="4609" max="4609" width="47.25" style="72" customWidth="1"/>
    <col min="4610" max="4610" width="15.875" style="72" customWidth="1"/>
    <col min="4611" max="4611" width="16.375" style="72" customWidth="1"/>
    <col min="4612" max="4612" width="15.25" style="72" customWidth="1"/>
    <col min="4613" max="4613" width="14.75" style="72" customWidth="1"/>
    <col min="4614" max="4614" width="16.125" style="72" customWidth="1"/>
    <col min="4615" max="4615" width="10.75" style="72" customWidth="1"/>
    <col min="4616" max="4616" width="10.25" style="72" customWidth="1"/>
    <col min="4617" max="4617" width="14.125" style="72" customWidth="1"/>
    <col min="4618" max="4618" width="15.625" style="72" customWidth="1"/>
    <col min="4619" max="4619" width="16.375" style="72" customWidth="1"/>
    <col min="4620" max="4620" width="15" style="72" customWidth="1"/>
    <col min="4621" max="4621" width="15.75" style="72" customWidth="1"/>
    <col min="4622" max="4622" width="16.125" style="72" customWidth="1"/>
    <col min="4623" max="4623" width="8.875" style="72" customWidth="1"/>
    <col min="4624" max="4624" width="9.875" style="72" customWidth="1"/>
    <col min="4625" max="4625" width="14.375" style="72" customWidth="1"/>
    <col min="4626" max="4626" width="10.625" style="72" customWidth="1"/>
    <col min="4627" max="4627" width="10.375" style="72" customWidth="1"/>
    <col min="4628" max="4628" width="14" style="72" customWidth="1"/>
    <col min="4629" max="4864" width="9.125" style="72"/>
    <col min="4865" max="4865" width="47.25" style="72" customWidth="1"/>
    <col min="4866" max="4866" width="15.875" style="72" customWidth="1"/>
    <col min="4867" max="4867" width="16.375" style="72" customWidth="1"/>
    <col min="4868" max="4868" width="15.25" style="72" customWidth="1"/>
    <col min="4869" max="4869" width="14.75" style="72" customWidth="1"/>
    <col min="4870" max="4870" width="16.125" style="72" customWidth="1"/>
    <col min="4871" max="4871" width="10.75" style="72" customWidth="1"/>
    <col min="4872" max="4872" width="10.25" style="72" customWidth="1"/>
    <col min="4873" max="4873" width="14.125" style="72" customWidth="1"/>
    <col min="4874" max="4874" width="15.625" style="72" customWidth="1"/>
    <col min="4875" max="4875" width="16.375" style="72" customWidth="1"/>
    <col min="4876" max="4876" width="15" style="72" customWidth="1"/>
    <col min="4877" max="4877" width="15.75" style="72" customWidth="1"/>
    <col min="4878" max="4878" width="16.125" style="72" customWidth="1"/>
    <col min="4879" max="4879" width="8.875" style="72" customWidth="1"/>
    <col min="4880" max="4880" width="9.875" style="72" customWidth="1"/>
    <col min="4881" max="4881" width="14.375" style="72" customWidth="1"/>
    <col min="4882" max="4882" width="10.625" style="72" customWidth="1"/>
    <col min="4883" max="4883" width="10.375" style="72" customWidth="1"/>
    <col min="4884" max="4884" width="14" style="72" customWidth="1"/>
    <col min="4885" max="5120" width="9.125" style="72"/>
    <col min="5121" max="5121" width="47.25" style="72" customWidth="1"/>
    <col min="5122" max="5122" width="15.875" style="72" customWidth="1"/>
    <col min="5123" max="5123" width="16.375" style="72" customWidth="1"/>
    <col min="5124" max="5124" width="15.25" style="72" customWidth="1"/>
    <col min="5125" max="5125" width="14.75" style="72" customWidth="1"/>
    <col min="5126" max="5126" width="16.125" style="72" customWidth="1"/>
    <col min="5127" max="5127" width="10.75" style="72" customWidth="1"/>
    <col min="5128" max="5128" width="10.25" style="72" customWidth="1"/>
    <col min="5129" max="5129" width="14.125" style="72" customWidth="1"/>
    <col min="5130" max="5130" width="15.625" style="72" customWidth="1"/>
    <col min="5131" max="5131" width="16.375" style="72" customWidth="1"/>
    <col min="5132" max="5132" width="15" style="72" customWidth="1"/>
    <col min="5133" max="5133" width="15.75" style="72" customWidth="1"/>
    <col min="5134" max="5134" width="16.125" style="72" customWidth="1"/>
    <col min="5135" max="5135" width="8.875" style="72" customWidth="1"/>
    <col min="5136" max="5136" width="9.875" style="72" customWidth="1"/>
    <col min="5137" max="5137" width="14.375" style="72" customWidth="1"/>
    <col min="5138" max="5138" width="10.625" style="72" customWidth="1"/>
    <col min="5139" max="5139" width="10.375" style="72" customWidth="1"/>
    <col min="5140" max="5140" width="14" style="72" customWidth="1"/>
    <col min="5141" max="5376" width="9.125" style="72"/>
    <col min="5377" max="5377" width="47.25" style="72" customWidth="1"/>
    <col min="5378" max="5378" width="15.875" style="72" customWidth="1"/>
    <col min="5379" max="5379" width="16.375" style="72" customWidth="1"/>
    <col min="5380" max="5380" width="15.25" style="72" customWidth="1"/>
    <col min="5381" max="5381" width="14.75" style="72" customWidth="1"/>
    <col min="5382" max="5382" width="16.125" style="72" customWidth="1"/>
    <col min="5383" max="5383" width="10.75" style="72" customWidth="1"/>
    <col min="5384" max="5384" width="10.25" style="72" customWidth="1"/>
    <col min="5385" max="5385" width="14.125" style="72" customWidth="1"/>
    <col min="5386" max="5386" width="15.625" style="72" customWidth="1"/>
    <col min="5387" max="5387" width="16.375" style="72" customWidth="1"/>
    <col min="5388" max="5388" width="15" style="72" customWidth="1"/>
    <col min="5389" max="5389" width="15.75" style="72" customWidth="1"/>
    <col min="5390" max="5390" width="16.125" style="72" customWidth="1"/>
    <col min="5391" max="5391" width="8.875" style="72" customWidth="1"/>
    <col min="5392" max="5392" width="9.875" style="72" customWidth="1"/>
    <col min="5393" max="5393" width="14.375" style="72" customWidth="1"/>
    <col min="5394" max="5394" width="10.625" style="72" customWidth="1"/>
    <col min="5395" max="5395" width="10.375" style="72" customWidth="1"/>
    <col min="5396" max="5396" width="14" style="72" customWidth="1"/>
    <col min="5397" max="5632" width="9.125" style="72"/>
    <col min="5633" max="5633" width="47.25" style="72" customWidth="1"/>
    <col min="5634" max="5634" width="15.875" style="72" customWidth="1"/>
    <col min="5635" max="5635" width="16.375" style="72" customWidth="1"/>
    <col min="5636" max="5636" width="15.25" style="72" customWidth="1"/>
    <col min="5637" max="5637" width="14.75" style="72" customWidth="1"/>
    <col min="5638" max="5638" width="16.125" style="72" customWidth="1"/>
    <col min="5639" max="5639" width="10.75" style="72" customWidth="1"/>
    <col min="5640" max="5640" width="10.25" style="72" customWidth="1"/>
    <col min="5641" max="5641" width="14.125" style="72" customWidth="1"/>
    <col min="5642" max="5642" width="15.625" style="72" customWidth="1"/>
    <col min="5643" max="5643" width="16.375" style="72" customWidth="1"/>
    <col min="5644" max="5644" width="15" style="72" customWidth="1"/>
    <col min="5645" max="5645" width="15.75" style="72" customWidth="1"/>
    <col min="5646" max="5646" width="16.125" style="72" customWidth="1"/>
    <col min="5647" max="5647" width="8.875" style="72" customWidth="1"/>
    <col min="5648" max="5648" width="9.875" style="72" customWidth="1"/>
    <col min="5649" max="5649" width="14.375" style="72" customWidth="1"/>
    <col min="5650" max="5650" width="10.625" style="72" customWidth="1"/>
    <col min="5651" max="5651" width="10.375" style="72" customWidth="1"/>
    <col min="5652" max="5652" width="14" style="72" customWidth="1"/>
    <col min="5653" max="5888" width="9.125" style="72"/>
    <col min="5889" max="5889" width="47.25" style="72" customWidth="1"/>
    <col min="5890" max="5890" width="15.875" style="72" customWidth="1"/>
    <col min="5891" max="5891" width="16.375" style="72" customWidth="1"/>
    <col min="5892" max="5892" width="15.25" style="72" customWidth="1"/>
    <col min="5893" max="5893" width="14.75" style="72" customWidth="1"/>
    <col min="5894" max="5894" width="16.125" style="72" customWidth="1"/>
    <col min="5895" max="5895" width="10.75" style="72" customWidth="1"/>
    <col min="5896" max="5896" width="10.25" style="72" customWidth="1"/>
    <col min="5897" max="5897" width="14.125" style="72" customWidth="1"/>
    <col min="5898" max="5898" width="15.625" style="72" customWidth="1"/>
    <col min="5899" max="5899" width="16.375" style="72" customWidth="1"/>
    <col min="5900" max="5900" width="15" style="72" customWidth="1"/>
    <col min="5901" max="5901" width="15.75" style="72" customWidth="1"/>
    <col min="5902" max="5902" width="16.125" style="72" customWidth="1"/>
    <col min="5903" max="5903" width="8.875" style="72" customWidth="1"/>
    <col min="5904" max="5904" width="9.875" style="72" customWidth="1"/>
    <col min="5905" max="5905" width="14.375" style="72" customWidth="1"/>
    <col min="5906" max="5906" width="10.625" style="72" customWidth="1"/>
    <col min="5907" max="5907" width="10.375" style="72" customWidth="1"/>
    <col min="5908" max="5908" width="14" style="72" customWidth="1"/>
    <col min="5909" max="6144" width="9.125" style="72"/>
    <col min="6145" max="6145" width="47.25" style="72" customWidth="1"/>
    <col min="6146" max="6146" width="15.875" style="72" customWidth="1"/>
    <col min="6147" max="6147" width="16.375" style="72" customWidth="1"/>
    <col min="6148" max="6148" width="15.25" style="72" customWidth="1"/>
    <col min="6149" max="6149" width="14.75" style="72" customWidth="1"/>
    <col min="6150" max="6150" width="16.125" style="72" customWidth="1"/>
    <col min="6151" max="6151" width="10.75" style="72" customWidth="1"/>
    <col min="6152" max="6152" width="10.25" style="72" customWidth="1"/>
    <col min="6153" max="6153" width="14.125" style="72" customWidth="1"/>
    <col min="6154" max="6154" width="15.625" style="72" customWidth="1"/>
    <col min="6155" max="6155" width="16.375" style="72" customWidth="1"/>
    <col min="6156" max="6156" width="15" style="72" customWidth="1"/>
    <col min="6157" max="6157" width="15.75" style="72" customWidth="1"/>
    <col min="6158" max="6158" width="16.125" style="72" customWidth="1"/>
    <col min="6159" max="6159" width="8.875" style="72" customWidth="1"/>
    <col min="6160" max="6160" width="9.875" style="72" customWidth="1"/>
    <col min="6161" max="6161" width="14.375" style="72" customWidth="1"/>
    <col min="6162" max="6162" width="10.625" style="72" customWidth="1"/>
    <col min="6163" max="6163" width="10.375" style="72" customWidth="1"/>
    <col min="6164" max="6164" width="14" style="72" customWidth="1"/>
    <col min="6165" max="6400" width="9.125" style="72"/>
    <col min="6401" max="6401" width="47.25" style="72" customWidth="1"/>
    <col min="6402" max="6402" width="15.875" style="72" customWidth="1"/>
    <col min="6403" max="6403" width="16.375" style="72" customWidth="1"/>
    <col min="6404" max="6404" width="15.25" style="72" customWidth="1"/>
    <col min="6405" max="6405" width="14.75" style="72" customWidth="1"/>
    <col min="6406" max="6406" width="16.125" style="72" customWidth="1"/>
    <col min="6407" max="6407" width="10.75" style="72" customWidth="1"/>
    <col min="6408" max="6408" width="10.25" style="72" customWidth="1"/>
    <col min="6409" max="6409" width="14.125" style="72" customWidth="1"/>
    <col min="6410" max="6410" width="15.625" style="72" customWidth="1"/>
    <col min="6411" max="6411" width="16.375" style="72" customWidth="1"/>
    <col min="6412" max="6412" width="15" style="72" customWidth="1"/>
    <col min="6413" max="6413" width="15.75" style="72" customWidth="1"/>
    <col min="6414" max="6414" width="16.125" style="72" customWidth="1"/>
    <col min="6415" max="6415" width="8.875" style="72" customWidth="1"/>
    <col min="6416" max="6416" width="9.875" style="72" customWidth="1"/>
    <col min="6417" max="6417" width="14.375" style="72" customWidth="1"/>
    <col min="6418" max="6418" width="10.625" style="72" customWidth="1"/>
    <col min="6419" max="6419" width="10.375" style="72" customWidth="1"/>
    <col min="6420" max="6420" width="14" style="72" customWidth="1"/>
    <col min="6421" max="6656" width="9.125" style="72"/>
    <col min="6657" max="6657" width="47.25" style="72" customWidth="1"/>
    <col min="6658" max="6658" width="15.875" style="72" customWidth="1"/>
    <col min="6659" max="6659" width="16.375" style="72" customWidth="1"/>
    <col min="6660" max="6660" width="15.25" style="72" customWidth="1"/>
    <col min="6661" max="6661" width="14.75" style="72" customWidth="1"/>
    <col min="6662" max="6662" width="16.125" style="72" customWidth="1"/>
    <col min="6663" max="6663" width="10.75" style="72" customWidth="1"/>
    <col min="6664" max="6664" width="10.25" style="72" customWidth="1"/>
    <col min="6665" max="6665" width="14.125" style="72" customWidth="1"/>
    <col min="6666" max="6666" width="15.625" style="72" customWidth="1"/>
    <col min="6667" max="6667" width="16.375" style="72" customWidth="1"/>
    <col min="6668" max="6668" width="15" style="72" customWidth="1"/>
    <col min="6669" max="6669" width="15.75" style="72" customWidth="1"/>
    <col min="6670" max="6670" width="16.125" style="72" customWidth="1"/>
    <col min="6671" max="6671" width="8.875" style="72" customWidth="1"/>
    <col min="6672" max="6672" width="9.875" style="72" customWidth="1"/>
    <col min="6673" max="6673" width="14.375" style="72" customWidth="1"/>
    <col min="6674" max="6674" width="10.625" style="72" customWidth="1"/>
    <col min="6675" max="6675" width="10.375" style="72" customWidth="1"/>
    <col min="6676" max="6676" width="14" style="72" customWidth="1"/>
    <col min="6677" max="6912" width="9.125" style="72"/>
    <col min="6913" max="6913" width="47.25" style="72" customWidth="1"/>
    <col min="6914" max="6914" width="15.875" style="72" customWidth="1"/>
    <col min="6915" max="6915" width="16.375" style="72" customWidth="1"/>
    <col min="6916" max="6916" width="15.25" style="72" customWidth="1"/>
    <col min="6917" max="6917" width="14.75" style="72" customWidth="1"/>
    <col min="6918" max="6918" width="16.125" style="72" customWidth="1"/>
    <col min="6919" max="6919" width="10.75" style="72" customWidth="1"/>
    <col min="6920" max="6920" width="10.25" style="72" customWidth="1"/>
    <col min="6921" max="6921" width="14.125" style="72" customWidth="1"/>
    <col min="6922" max="6922" width="15.625" style="72" customWidth="1"/>
    <col min="6923" max="6923" width="16.375" style="72" customWidth="1"/>
    <col min="6924" max="6924" width="15" style="72" customWidth="1"/>
    <col min="6925" max="6925" width="15.75" style="72" customWidth="1"/>
    <col min="6926" max="6926" width="16.125" style="72" customWidth="1"/>
    <col min="6927" max="6927" width="8.875" style="72" customWidth="1"/>
    <col min="6928" max="6928" width="9.875" style="72" customWidth="1"/>
    <col min="6929" max="6929" width="14.375" style="72" customWidth="1"/>
    <col min="6930" max="6930" width="10.625" style="72" customWidth="1"/>
    <col min="6931" max="6931" width="10.375" style="72" customWidth="1"/>
    <col min="6932" max="6932" width="14" style="72" customWidth="1"/>
    <col min="6933" max="7168" width="9.125" style="72"/>
    <col min="7169" max="7169" width="47.25" style="72" customWidth="1"/>
    <col min="7170" max="7170" width="15.875" style="72" customWidth="1"/>
    <col min="7171" max="7171" width="16.375" style="72" customWidth="1"/>
    <col min="7172" max="7172" width="15.25" style="72" customWidth="1"/>
    <col min="7173" max="7173" width="14.75" style="72" customWidth="1"/>
    <col min="7174" max="7174" width="16.125" style="72" customWidth="1"/>
    <col min="7175" max="7175" width="10.75" style="72" customWidth="1"/>
    <col min="7176" max="7176" width="10.25" style="72" customWidth="1"/>
    <col min="7177" max="7177" width="14.125" style="72" customWidth="1"/>
    <col min="7178" max="7178" width="15.625" style="72" customWidth="1"/>
    <col min="7179" max="7179" width="16.375" style="72" customWidth="1"/>
    <col min="7180" max="7180" width="15" style="72" customWidth="1"/>
    <col min="7181" max="7181" width="15.75" style="72" customWidth="1"/>
    <col min="7182" max="7182" width="16.125" style="72" customWidth="1"/>
    <col min="7183" max="7183" width="8.875" style="72" customWidth="1"/>
    <col min="7184" max="7184" width="9.875" style="72" customWidth="1"/>
    <col min="7185" max="7185" width="14.375" style="72" customWidth="1"/>
    <col min="7186" max="7186" width="10.625" style="72" customWidth="1"/>
    <col min="7187" max="7187" width="10.375" style="72" customWidth="1"/>
    <col min="7188" max="7188" width="14" style="72" customWidth="1"/>
    <col min="7189" max="7424" width="9.125" style="72"/>
    <col min="7425" max="7425" width="47.25" style="72" customWidth="1"/>
    <col min="7426" max="7426" width="15.875" style="72" customWidth="1"/>
    <col min="7427" max="7427" width="16.375" style="72" customWidth="1"/>
    <col min="7428" max="7428" width="15.25" style="72" customWidth="1"/>
    <col min="7429" max="7429" width="14.75" style="72" customWidth="1"/>
    <col min="7430" max="7430" width="16.125" style="72" customWidth="1"/>
    <col min="7431" max="7431" width="10.75" style="72" customWidth="1"/>
    <col min="7432" max="7432" width="10.25" style="72" customWidth="1"/>
    <col min="7433" max="7433" width="14.125" style="72" customWidth="1"/>
    <col min="7434" max="7434" width="15.625" style="72" customWidth="1"/>
    <col min="7435" max="7435" width="16.375" style="72" customWidth="1"/>
    <col min="7436" max="7436" width="15" style="72" customWidth="1"/>
    <col min="7437" max="7437" width="15.75" style="72" customWidth="1"/>
    <col min="7438" max="7438" width="16.125" style="72" customWidth="1"/>
    <col min="7439" max="7439" width="8.875" style="72" customWidth="1"/>
    <col min="7440" max="7440" width="9.875" style="72" customWidth="1"/>
    <col min="7441" max="7441" width="14.375" style="72" customWidth="1"/>
    <col min="7442" max="7442" width="10.625" style="72" customWidth="1"/>
    <col min="7443" max="7443" width="10.375" style="72" customWidth="1"/>
    <col min="7444" max="7444" width="14" style="72" customWidth="1"/>
    <col min="7445" max="7680" width="9.125" style="72"/>
    <col min="7681" max="7681" width="47.25" style="72" customWidth="1"/>
    <col min="7682" max="7682" width="15.875" style="72" customWidth="1"/>
    <col min="7683" max="7683" width="16.375" style="72" customWidth="1"/>
    <col min="7684" max="7684" width="15.25" style="72" customWidth="1"/>
    <col min="7685" max="7685" width="14.75" style="72" customWidth="1"/>
    <col min="7686" max="7686" width="16.125" style="72" customWidth="1"/>
    <col min="7687" max="7687" width="10.75" style="72" customWidth="1"/>
    <col min="7688" max="7688" width="10.25" style="72" customWidth="1"/>
    <col min="7689" max="7689" width="14.125" style="72" customWidth="1"/>
    <col min="7690" max="7690" width="15.625" style="72" customWidth="1"/>
    <col min="7691" max="7691" width="16.375" style="72" customWidth="1"/>
    <col min="7692" max="7692" width="15" style="72" customWidth="1"/>
    <col min="7693" max="7693" width="15.75" style="72" customWidth="1"/>
    <col min="7694" max="7694" width="16.125" style="72" customWidth="1"/>
    <col min="7695" max="7695" width="8.875" style="72" customWidth="1"/>
    <col min="7696" max="7696" width="9.875" style="72" customWidth="1"/>
    <col min="7697" max="7697" width="14.375" style="72" customWidth="1"/>
    <col min="7698" max="7698" width="10.625" style="72" customWidth="1"/>
    <col min="7699" max="7699" width="10.375" style="72" customWidth="1"/>
    <col min="7700" max="7700" width="14" style="72" customWidth="1"/>
    <col min="7701" max="7936" width="9.125" style="72"/>
    <col min="7937" max="7937" width="47.25" style="72" customWidth="1"/>
    <col min="7938" max="7938" width="15.875" style="72" customWidth="1"/>
    <col min="7939" max="7939" width="16.375" style="72" customWidth="1"/>
    <col min="7940" max="7940" width="15.25" style="72" customWidth="1"/>
    <col min="7941" max="7941" width="14.75" style="72" customWidth="1"/>
    <col min="7942" max="7942" width="16.125" style="72" customWidth="1"/>
    <col min="7943" max="7943" width="10.75" style="72" customWidth="1"/>
    <col min="7944" max="7944" width="10.25" style="72" customWidth="1"/>
    <col min="7945" max="7945" width="14.125" style="72" customWidth="1"/>
    <col min="7946" max="7946" width="15.625" style="72" customWidth="1"/>
    <col min="7947" max="7947" width="16.375" style="72" customWidth="1"/>
    <col min="7948" max="7948" width="15" style="72" customWidth="1"/>
    <col min="7949" max="7949" width="15.75" style="72" customWidth="1"/>
    <col min="7950" max="7950" width="16.125" style="72" customWidth="1"/>
    <col min="7951" max="7951" width="8.875" style="72" customWidth="1"/>
    <col min="7952" max="7952" width="9.875" style="72" customWidth="1"/>
    <col min="7953" max="7953" width="14.375" style="72" customWidth="1"/>
    <col min="7954" max="7954" width="10.625" style="72" customWidth="1"/>
    <col min="7955" max="7955" width="10.375" style="72" customWidth="1"/>
    <col min="7956" max="7956" width="14" style="72" customWidth="1"/>
    <col min="7957" max="8192" width="9.125" style="72"/>
    <col min="8193" max="8193" width="47.25" style="72" customWidth="1"/>
    <col min="8194" max="8194" width="15.875" style="72" customWidth="1"/>
    <col min="8195" max="8195" width="16.375" style="72" customWidth="1"/>
    <col min="8196" max="8196" width="15.25" style="72" customWidth="1"/>
    <col min="8197" max="8197" width="14.75" style="72" customWidth="1"/>
    <col min="8198" max="8198" width="16.125" style="72" customWidth="1"/>
    <col min="8199" max="8199" width="10.75" style="72" customWidth="1"/>
    <col min="8200" max="8200" width="10.25" style="72" customWidth="1"/>
    <col min="8201" max="8201" width="14.125" style="72" customWidth="1"/>
    <col min="8202" max="8202" width="15.625" style="72" customWidth="1"/>
    <col min="8203" max="8203" width="16.375" style="72" customWidth="1"/>
    <col min="8204" max="8204" width="15" style="72" customWidth="1"/>
    <col min="8205" max="8205" width="15.75" style="72" customWidth="1"/>
    <col min="8206" max="8206" width="16.125" style="72" customWidth="1"/>
    <col min="8207" max="8207" width="8.875" style="72" customWidth="1"/>
    <col min="8208" max="8208" width="9.875" style="72" customWidth="1"/>
    <col min="8209" max="8209" width="14.375" style="72" customWidth="1"/>
    <col min="8210" max="8210" width="10.625" style="72" customWidth="1"/>
    <col min="8211" max="8211" width="10.375" style="72" customWidth="1"/>
    <col min="8212" max="8212" width="14" style="72" customWidth="1"/>
    <col min="8213" max="8448" width="9.125" style="72"/>
    <col min="8449" max="8449" width="47.25" style="72" customWidth="1"/>
    <col min="8450" max="8450" width="15.875" style="72" customWidth="1"/>
    <col min="8451" max="8451" width="16.375" style="72" customWidth="1"/>
    <col min="8452" max="8452" width="15.25" style="72" customWidth="1"/>
    <col min="8453" max="8453" width="14.75" style="72" customWidth="1"/>
    <col min="8454" max="8454" width="16.125" style="72" customWidth="1"/>
    <col min="8455" max="8455" width="10.75" style="72" customWidth="1"/>
    <col min="8456" max="8456" width="10.25" style="72" customWidth="1"/>
    <col min="8457" max="8457" width="14.125" style="72" customWidth="1"/>
    <col min="8458" max="8458" width="15.625" style="72" customWidth="1"/>
    <col min="8459" max="8459" width="16.375" style="72" customWidth="1"/>
    <col min="8460" max="8460" width="15" style="72" customWidth="1"/>
    <col min="8461" max="8461" width="15.75" style="72" customWidth="1"/>
    <col min="8462" max="8462" width="16.125" style="72" customWidth="1"/>
    <col min="8463" max="8463" width="8.875" style="72" customWidth="1"/>
    <col min="8464" max="8464" width="9.875" style="72" customWidth="1"/>
    <col min="8465" max="8465" width="14.375" style="72" customWidth="1"/>
    <col min="8466" max="8466" width="10.625" style="72" customWidth="1"/>
    <col min="8467" max="8467" width="10.375" style="72" customWidth="1"/>
    <col min="8468" max="8468" width="14" style="72" customWidth="1"/>
    <col min="8469" max="8704" width="9.125" style="72"/>
    <col min="8705" max="8705" width="47.25" style="72" customWidth="1"/>
    <col min="8706" max="8706" width="15.875" style="72" customWidth="1"/>
    <col min="8707" max="8707" width="16.375" style="72" customWidth="1"/>
    <col min="8708" max="8708" width="15.25" style="72" customWidth="1"/>
    <col min="8709" max="8709" width="14.75" style="72" customWidth="1"/>
    <col min="8710" max="8710" width="16.125" style="72" customWidth="1"/>
    <col min="8711" max="8711" width="10.75" style="72" customWidth="1"/>
    <col min="8712" max="8712" width="10.25" style="72" customWidth="1"/>
    <col min="8713" max="8713" width="14.125" style="72" customWidth="1"/>
    <col min="8714" max="8714" width="15.625" style="72" customWidth="1"/>
    <col min="8715" max="8715" width="16.375" style="72" customWidth="1"/>
    <col min="8716" max="8716" width="15" style="72" customWidth="1"/>
    <col min="8717" max="8717" width="15.75" style="72" customWidth="1"/>
    <col min="8718" max="8718" width="16.125" style="72" customWidth="1"/>
    <col min="8719" max="8719" width="8.875" style="72" customWidth="1"/>
    <col min="8720" max="8720" width="9.875" style="72" customWidth="1"/>
    <col min="8721" max="8721" width="14.375" style="72" customWidth="1"/>
    <col min="8722" max="8722" width="10.625" style="72" customWidth="1"/>
    <col min="8723" max="8723" width="10.375" style="72" customWidth="1"/>
    <col min="8724" max="8724" width="14" style="72" customWidth="1"/>
    <col min="8725" max="8960" width="9.125" style="72"/>
    <col min="8961" max="8961" width="47.25" style="72" customWidth="1"/>
    <col min="8962" max="8962" width="15.875" style="72" customWidth="1"/>
    <col min="8963" max="8963" width="16.375" style="72" customWidth="1"/>
    <col min="8964" max="8964" width="15.25" style="72" customWidth="1"/>
    <col min="8965" max="8965" width="14.75" style="72" customWidth="1"/>
    <col min="8966" max="8966" width="16.125" style="72" customWidth="1"/>
    <col min="8967" max="8967" width="10.75" style="72" customWidth="1"/>
    <col min="8968" max="8968" width="10.25" style="72" customWidth="1"/>
    <col min="8969" max="8969" width="14.125" style="72" customWidth="1"/>
    <col min="8970" max="8970" width="15.625" style="72" customWidth="1"/>
    <col min="8971" max="8971" width="16.375" style="72" customWidth="1"/>
    <col min="8972" max="8972" width="15" style="72" customWidth="1"/>
    <col min="8973" max="8973" width="15.75" style="72" customWidth="1"/>
    <col min="8974" max="8974" width="16.125" style="72" customWidth="1"/>
    <col min="8975" max="8975" width="8.875" style="72" customWidth="1"/>
    <col min="8976" max="8976" width="9.875" style="72" customWidth="1"/>
    <col min="8977" max="8977" width="14.375" style="72" customWidth="1"/>
    <col min="8978" max="8978" width="10.625" style="72" customWidth="1"/>
    <col min="8979" max="8979" width="10.375" style="72" customWidth="1"/>
    <col min="8980" max="8980" width="14" style="72" customWidth="1"/>
    <col min="8981" max="9216" width="9.125" style="72"/>
    <col min="9217" max="9217" width="47.25" style="72" customWidth="1"/>
    <col min="9218" max="9218" width="15.875" style="72" customWidth="1"/>
    <col min="9219" max="9219" width="16.375" style="72" customWidth="1"/>
    <col min="9220" max="9220" width="15.25" style="72" customWidth="1"/>
    <col min="9221" max="9221" width="14.75" style="72" customWidth="1"/>
    <col min="9222" max="9222" width="16.125" style="72" customWidth="1"/>
    <col min="9223" max="9223" width="10.75" style="72" customWidth="1"/>
    <col min="9224" max="9224" width="10.25" style="72" customWidth="1"/>
    <col min="9225" max="9225" width="14.125" style="72" customWidth="1"/>
    <col min="9226" max="9226" width="15.625" style="72" customWidth="1"/>
    <col min="9227" max="9227" width="16.375" style="72" customWidth="1"/>
    <col min="9228" max="9228" width="15" style="72" customWidth="1"/>
    <col min="9229" max="9229" width="15.75" style="72" customWidth="1"/>
    <col min="9230" max="9230" width="16.125" style="72" customWidth="1"/>
    <col min="9231" max="9231" width="8.875" style="72" customWidth="1"/>
    <col min="9232" max="9232" width="9.875" style="72" customWidth="1"/>
    <col min="9233" max="9233" width="14.375" style="72" customWidth="1"/>
    <col min="9234" max="9234" width="10.625" style="72" customWidth="1"/>
    <col min="9235" max="9235" width="10.375" style="72" customWidth="1"/>
    <col min="9236" max="9236" width="14" style="72" customWidth="1"/>
    <col min="9237" max="9472" width="9.125" style="72"/>
    <col min="9473" max="9473" width="47.25" style="72" customWidth="1"/>
    <col min="9474" max="9474" width="15.875" style="72" customWidth="1"/>
    <col min="9475" max="9475" width="16.375" style="72" customWidth="1"/>
    <col min="9476" max="9476" width="15.25" style="72" customWidth="1"/>
    <col min="9477" max="9477" width="14.75" style="72" customWidth="1"/>
    <col min="9478" max="9478" width="16.125" style="72" customWidth="1"/>
    <col min="9479" max="9479" width="10.75" style="72" customWidth="1"/>
    <col min="9480" max="9480" width="10.25" style="72" customWidth="1"/>
    <col min="9481" max="9481" width="14.125" style="72" customWidth="1"/>
    <col min="9482" max="9482" width="15.625" style="72" customWidth="1"/>
    <col min="9483" max="9483" width="16.375" style="72" customWidth="1"/>
    <col min="9484" max="9484" width="15" style="72" customWidth="1"/>
    <col min="9485" max="9485" width="15.75" style="72" customWidth="1"/>
    <col min="9486" max="9486" width="16.125" style="72" customWidth="1"/>
    <col min="9487" max="9487" width="8.875" style="72" customWidth="1"/>
    <col min="9488" max="9488" width="9.875" style="72" customWidth="1"/>
    <col min="9489" max="9489" width="14.375" style="72" customWidth="1"/>
    <col min="9490" max="9490" width="10.625" style="72" customWidth="1"/>
    <col min="9491" max="9491" width="10.375" style="72" customWidth="1"/>
    <col min="9492" max="9492" width="14" style="72" customWidth="1"/>
    <col min="9493" max="9728" width="9.125" style="72"/>
    <col min="9729" max="9729" width="47.25" style="72" customWidth="1"/>
    <col min="9730" max="9730" width="15.875" style="72" customWidth="1"/>
    <col min="9731" max="9731" width="16.375" style="72" customWidth="1"/>
    <col min="9732" max="9732" width="15.25" style="72" customWidth="1"/>
    <col min="9733" max="9733" width="14.75" style="72" customWidth="1"/>
    <col min="9734" max="9734" width="16.125" style="72" customWidth="1"/>
    <col min="9735" max="9735" width="10.75" style="72" customWidth="1"/>
    <col min="9736" max="9736" width="10.25" style="72" customWidth="1"/>
    <col min="9737" max="9737" width="14.125" style="72" customWidth="1"/>
    <col min="9738" max="9738" width="15.625" style="72" customWidth="1"/>
    <col min="9739" max="9739" width="16.375" style="72" customWidth="1"/>
    <col min="9740" max="9740" width="15" style="72" customWidth="1"/>
    <col min="9741" max="9741" width="15.75" style="72" customWidth="1"/>
    <col min="9742" max="9742" width="16.125" style="72" customWidth="1"/>
    <col min="9743" max="9743" width="8.875" style="72" customWidth="1"/>
    <col min="9744" max="9744" width="9.875" style="72" customWidth="1"/>
    <col min="9745" max="9745" width="14.375" style="72" customWidth="1"/>
    <col min="9746" max="9746" width="10.625" style="72" customWidth="1"/>
    <col min="9747" max="9747" width="10.375" style="72" customWidth="1"/>
    <col min="9748" max="9748" width="14" style="72" customWidth="1"/>
    <col min="9749" max="9984" width="9.125" style="72"/>
    <col min="9985" max="9985" width="47.25" style="72" customWidth="1"/>
    <col min="9986" max="9986" width="15.875" style="72" customWidth="1"/>
    <col min="9987" max="9987" width="16.375" style="72" customWidth="1"/>
    <col min="9988" max="9988" width="15.25" style="72" customWidth="1"/>
    <col min="9989" max="9989" width="14.75" style="72" customWidth="1"/>
    <col min="9990" max="9990" width="16.125" style="72" customWidth="1"/>
    <col min="9991" max="9991" width="10.75" style="72" customWidth="1"/>
    <col min="9992" max="9992" width="10.25" style="72" customWidth="1"/>
    <col min="9993" max="9993" width="14.125" style="72" customWidth="1"/>
    <col min="9994" max="9994" width="15.625" style="72" customWidth="1"/>
    <col min="9995" max="9995" width="16.375" style="72" customWidth="1"/>
    <col min="9996" max="9996" width="15" style="72" customWidth="1"/>
    <col min="9997" max="9997" width="15.75" style="72" customWidth="1"/>
    <col min="9998" max="9998" width="16.125" style="72" customWidth="1"/>
    <col min="9999" max="9999" width="8.875" style="72" customWidth="1"/>
    <col min="10000" max="10000" width="9.875" style="72" customWidth="1"/>
    <col min="10001" max="10001" width="14.375" style="72" customWidth="1"/>
    <col min="10002" max="10002" width="10.625" style="72" customWidth="1"/>
    <col min="10003" max="10003" width="10.375" style="72" customWidth="1"/>
    <col min="10004" max="10004" width="14" style="72" customWidth="1"/>
    <col min="10005" max="10240" width="9.125" style="72"/>
    <col min="10241" max="10241" width="47.25" style="72" customWidth="1"/>
    <col min="10242" max="10242" width="15.875" style="72" customWidth="1"/>
    <col min="10243" max="10243" width="16.375" style="72" customWidth="1"/>
    <col min="10244" max="10244" width="15.25" style="72" customWidth="1"/>
    <col min="10245" max="10245" width="14.75" style="72" customWidth="1"/>
    <col min="10246" max="10246" width="16.125" style="72" customWidth="1"/>
    <col min="10247" max="10247" width="10.75" style="72" customWidth="1"/>
    <col min="10248" max="10248" width="10.25" style="72" customWidth="1"/>
    <col min="10249" max="10249" width="14.125" style="72" customWidth="1"/>
    <col min="10250" max="10250" width="15.625" style="72" customWidth="1"/>
    <col min="10251" max="10251" width="16.375" style="72" customWidth="1"/>
    <col min="10252" max="10252" width="15" style="72" customWidth="1"/>
    <col min="10253" max="10253" width="15.75" style="72" customWidth="1"/>
    <col min="10254" max="10254" width="16.125" style="72" customWidth="1"/>
    <col min="10255" max="10255" width="8.875" style="72" customWidth="1"/>
    <col min="10256" max="10256" width="9.875" style="72" customWidth="1"/>
    <col min="10257" max="10257" width="14.375" style="72" customWidth="1"/>
    <col min="10258" max="10258" width="10.625" style="72" customWidth="1"/>
    <col min="10259" max="10259" width="10.375" style="72" customWidth="1"/>
    <col min="10260" max="10260" width="14" style="72" customWidth="1"/>
    <col min="10261" max="10496" width="9.125" style="72"/>
    <col min="10497" max="10497" width="47.25" style="72" customWidth="1"/>
    <col min="10498" max="10498" width="15.875" style="72" customWidth="1"/>
    <col min="10499" max="10499" width="16.375" style="72" customWidth="1"/>
    <col min="10500" max="10500" width="15.25" style="72" customWidth="1"/>
    <col min="10501" max="10501" width="14.75" style="72" customWidth="1"/>
    <col min="10502" max="10502" width="16.125" style="72" customWidth="1"/>
    <col min="10503" max="10503" width="10.75" style="72" customWidth="1"/>
    <col min="10504" max="10504" width="10.25" style="72" customWidth="1"/>
    <col min="10505" max="10505" width="14.125" style="72" customWidth="1"/>
    <col min="10506" max="10506" width="15.625" style="72" customWidth="1"/>
    <col min="10507" max="10507" width="16.375" style="72" customWidth="1"/>
    <col min="10508" max="10508" width="15" style="72" customWidth="1"/>
    <col min="10509" max="10509" width="15.75" style="72" customWidth="1"/>
    <col min="10510" max="10510" width="16.125" style="72" customWidth="1"/>
    <col min="10511" max="10511" width="8.875" style="72" customWidth="1"/>
    <col min="10512" max="10512" width="9.875" style="72" customWidth="1"/>
    <col min="10513" max="10513" width="14.375" style="72" customWidth="1"/>
    <col min="10514" max="10514" width="10.625" style="72" customWidth="1"/>
    <col min="10515" max="10515" width="10.375" style="72" customWidth="1"/>
    <col min="10516" max="10516" width="14" style="72" customWidth="1"/>
    <col min="10517" max="10752" width="9.125" style="72"/>
    <col min="10753" max="10753" width="47.25" style="72" customWidth="1"/>
    <col min="10754" max="10754" width="15.875" style="72" customWidth="1"/>
    <col min="10755" max="10755" width="16.375" style="72" customWidth="1"/>
    <col min="10756" max="10756" width="15.25" style="72" customWidth="1"/>
    <col min="10757" max="10757" width="14.75" style="72" customWidth="1"/>
    <col min="10758" max="10758" width="16.125" style="72" customWidth="1"/>
    <col min="10759" max="10759" width="10.75" style="72" customWidth="1"/>
    <col min="10760" max="10760" width="10.25" style="72" customWidth="1"/>
    <col min="10761" max="10761" width="14.125" style="72" customWidth="1"/>
    <col min="10762" max="10762" width="15.625" style="72" customWidth="1"/>
    <col min="10763" max="10763" width="16.375" style="72" customWidth="1"/>
    <col min="10764" max="10764" width="15" style="72" customWidth="1"/>
    <col min="10765" max="10765" width="15.75" style="72" customWidth="1"/>
    <col min="10766" max="10766" width="16.125" style="72" customWidth="1"/>
    <col min="10767" max="10767" width="8.875" style="72" customWidth="1"/>
    <col min="10768" max="10768" width="9.875" style="72" customWidth="1"/>
    <col min="10769" max="10769" width="14.375" style="72" customWidth="1"/>
    <col min="10770" max="10770" width="10.625" style="72" customWidth="1"/>
    <col min="10771" max="10771" width="10.375" style="72" customWidth="1"/>
    <col min="10772" max="10772" width="14" style="72" customWidth="1"/>
    <col min="10773" max="11008" width="9.125" style="72"/>
    <col min="11009" max="11009" width="47.25" style="72" customWidth="1"/>
    <col min="11010" max="11010" width="15.875" style="72" customWidth="1"/>
    <col min="11011" max="11011" width="16.375" style="72" customWidth="1"/>
    <col min="11012" max="11012" width="15.25" style="72" customWidth="1"/>
    <col min="11013" max="11013" width="14.75" style="72" customWidth="1"/>
    <col min="11014" max="11014" width="16.125" style="72" customWidth="1"/>
    <col min="11015" max="11015" width="10.75" style="72" customWidth="1"/>
    <col min="11016" max="11016" width="10.25" style="72" customWidth="1"/>
    <col min="11017" max="11017" width="14.125" style="72" customWidth="1"/>
    <col min="11018" max="11018" width="15.625" style="72" customWidth="1"/>
    <col min="11019" max="11019" width="16.375" style="72" customWidth="1"/>
    <col min="11020" max="11020" width="15" style="72" customWidth="1"/>
    <col min="11021" max="11021" width="15.75" style="72" customWidth="1"/>
    <col min="11022" max="11022" width="16.125" style="72" customWidth="1"/>
    <col min="11023" max="11023" width="8.875" style="72" customWidth="1"/>
    <col min="11024" max="11024" width="9.875" style="72" customWidth="1"/>
    <col min="11025" max="11025" width="14.375" style="72" customWidth="1"/>
    <col min="11026" max="11026" width="10.625" style="72" customWidth="1"/>
    <col min="11027" max="11027" width="10.375" style="72" customWidth="1"/>
    <col min="11028" max="11028" width="14" style="72" customWidth="1"/>
    <col min="11029" max="11264" width="9.125" style="72"/>
    <col min="11265" max="11265" width="47.25" style="72" customWidth="1"/>
    <col min="11266" max="11266" width="15.875" style="72" customWidth="1"/>
    <col min="11267" max="11267" width="16.375" style="72" customWidth="1"/>
    <col min="11268" max="11268" width="15.25" style="72" customWidth="1"/>
    <col min="11269" max="11269" width="14.75" style="72" customWidth="1"/>
    <col min="11270" max="11270" width="16.125" style="72" customWidth="1"/>
    <col min="11271" max="11271" width="10.75" style="72" customWidth="1"/>
    <col min="11272" max="11272" width="10.25" style="72" customWidth="1"/>
    <col min="11273" max="11273" width="14.125" style="72" customWidth="1"/>
    <col min="11274" max="11274" width="15.625" style="72" customWidth="1"/>
    <col min="11275" max="11275" width="16.375" style="72" customWidth="1"/>
    <col min="11276" max="11276" width="15" style="72" customWidth="1"/>
    <col min="11277" max="11277" width="15.75" style="72" customWidth="1"/>
    <col min="11278" max="11278" width="16.125" style="72" customWidth="1"/>
    <col min="11279" max="11279" width="8.875" style="72" customWidth="1"/>
    <col min="11280" max="11280" width="9.875" style="72" customWidth="1"/>
    <col min="11281" max="11281" width="14.375" style="72" customWidth="1"/>
    <col min="11282" max="11282" width="10.625" style="72" customWidth="1"/>
    <col min="11283" max="11283" width="10.375" style="72" customWidth="1"/>
    <col min="11284" max="11284" width="14" style="72" customWidth="1"/>
    <col min="11285" max="11520" width="9.125" style="72"/>
    <col min="11521" max="11521" width="47.25" style="72" customWidth="1"/>
    <col min="11522" max="11522" width="15.875" style="72" customWidth="1"/>
    <col min="11523" max="11523" width="16.375" style="72" customWidth="1"/>
    <col min="11524" max="11524" width="15.25" style="72" customWidth="1"/>
    <col min="11525" max="11525" width="14.75" style="72" customWidth="1"/>
    <col min="11526" max="11526" width="16.125" style="72" customWidth="1"/>
    <col min="11527" max="11527" width="10.75" style="72" customWidth="1"/>
    <col min="11528" max="11528" width="10.25" style="72" customWidth="1"/>
    <col min="11529" max="11529" width="14.125" style="72" customWidth="1"/>
    <col min="11530" max="11530" width="15.625" style="72" customWidth="1"/>
    <col min="11531" max="11531" width="16.375" style="72" customWidth="1"/>
    <col min="11532" max="11532" width="15" style="72" customWidth="1"/>
    <col min="11533" max="11533" width="15.75" style="72" customWidth="1"/>
    <col min="11534" max="11534" width="16.125" style="72" customWidth="1"/>
    <col min="11535" max="11535" width="8.875" style="72" customWidth="1"/>
    <col min="11536" max="11536" width="9.875" style="72" customWidth="1"/>
    <col min="11537" max="11537" width="14.375" style="72" customWidth="1"/>
    <col min="11538" max="11538" width="10.625" style="72" customWidth="1"/>
    <col min="11539" max="11539" width="10.375" style="72" customWidth="1"/>
    <col min="11540" max="11540" width="14" style="72" customWidth="1"/>
    <col min="11541" max="11776" width="9.125" style="72"/>
    <col min="11777" max="11777" width="47.25" style="72" customWidth="1"/>
    <col min="11778" max="11778" width="15.875" style="72" customWidth="1"/>
    <col min="11779" max="11779" width="16.375" style="72" customWidth="1"/>
    <col min="11780" max="11780" width="15.25" style="72" customWidth="1"/>
    <col min="11781" max="11781" width="14.75" style="72" customWidth="1"/>
    <col min="11782" max="11782" width="16.125" style="72" customWidth="1"/>
    <col min="11783" max="11783" width="10.75" style="72" customWidth="1"/>
    <col min="11784" max="11784" width="10.25" style="72" customWidth="1"/>
    <col min="11785" max="11785" width="14.125" style="72" customWidth="1"/>
    <col min="11786" max="11786" width="15.625" style="72" customWidth="1"/>
    <col min="11787" max="11787" width="16.375" style="72" customWidth="1"/>
    <col min="11788" max="11788" width="15" style="72" customWidth="1"/>
    <col min="11789" max="11789" width="15.75" style="72" customWidth="1"/>
    <col min="11790" max="11790" width="16.125" style="72" customWidth="1"/>
    <col min="11791" max="11791" width="8.875" style="72" customWidth="1"/>
    <col min="11792" max="11792" width="9.875" style="72" customWidth="1"/>
    <col min="11793" max="11793" width="14.375" style="72" customWidth="1"/>
    <col min="11794" max="11794" width="10.625" style="72" customWidth="1"/>
    <col min="11795" max="11795" width="10.375" style="72" customWidth="1"/>
    <col min="11796" max="11796" width="14" style="72" customWidth="1"/>
    <col min="11797" max="12032" width="9.125" style="72"/>
    <col min="12033" max="12033" width="47.25" style="72" customWidth="1"/>
    <col min="12034" max="12034" width="15.875" style="72" customWidth="1"/>
    <col min="12035" max="12035" width="16.375" style="72" customWidth="1"/>
    <col min="12036" max="12036" width="15.25" style="72" customWidth="1"/>
    <col min="12037" max="12037" width="14.75" style="72" customWidth="1"/>
    <col min="12038" max="12038" width="16.125" style="72" customWidth="1"/>
    <col min="12039" max="12039" width="10.75" style="72" customWidth="1"/>
    <col min="12040" max="12040" width="10.25" style="72" customWidth="1"/>
    <col min="12041" max="12041" width="14.125" style="72" customWidth="1"/>
    <col min="12042" max="12042" width="15.625" style="72" customWidth="1"/>
    <col min="12043" max="12043" width="16.375" style="72" customWidth="1"/>
    <col min="12044" max="12044" width="15" style="72" customWidth="1"/>
    <col min="12045" max="12045" width="15.75" style="72" customWidth="1"/>
    <col min="12046" max="12046" width="16.125" style="72" customWidth="1"/>
    <col min="12047" max="12047" width="8.875" style="72" customWidth="1"/>
    <col min="12048" max="12048" width="9.875" style="72" customWidth="1"/>
    <col min="12049" max="12049" width="14.375" style="72" customWidth="1"/>
    <col min="12050" max="12050" width="10.625" style="72" customWidth="1"/>
    <col min="12051" max="12051" width="10.375" style="72" customWidth="1"/>
    <col min="12052" max="12052" width="14" style="72" customWidth="1"/>
    <col min="12053" max="12288" width="9.125" style="72"/>
    <col min="12289" max="12289" width="47.25" style="72" customWidth="1"/>
    <col min="12290" max="12290" width="15.875" style="72" customWidth="1"/>
    <col min="12291" max="12291" width="16.375" style="72" customWidth="1"/>
    <col min="12292" max="12292" width="15.25" style="72" customWidth="1"/>
    <col min="12293" max="12293" width="14.75" style="72" customWidth="1"/>
    <col min="12294" max="12294" width="16.125" style="72" customWidth="1"/>
    <col min="12295" max="12295" width="10.75" style="72" customWidth="1"/>
    <col min="12296" max="12296" width="10.25" style="72" customWidth="1"/>
    <col min="12297" max="12297" width="14.125" style="72" customWidth="1"/>
    <col min="12298" max="12298" width="15.625" style="72" customWidth="1"/>
    <col min="12299" max="12299" width="16.375" style="72" customWidth="1"/>
    <col min="12300" max="12300" width="15" style="72" customWidth="1"/>
    <col min="12301" max="12301" width="15.75" style="72" customWidth="1"/>
    <col min="12302" max="12302" width="16.125" style="72" customWidth="1"/>
    <col min="12303" max="12303" width="8.875" style="72" customWidth="1"/>
    <col min="12304" max="12304" width="9.875" style="72" customWidth="1"/>
    <col min="12305" max="12305" width="14.375" style="72" customWidth="1"/>
    <col min="12306" max="12306" width="10.625" style="72" customWidth="1"/>
    <col min="12307" max="12307" width="10.375" style="72" customWidth="1"/>
    <col min="12308" max="12308" width="14" style="72" customWidth="1"/>
    <col min="12309" max="12544" width="9.125" style="72"/>
    <col min="12545" max="12545" width="47.25" style="72" customWidth="1"/>
    <col min="12546" max="12546" width="15.875" style="72" customWidth="1"/>
    <col min="12547" max="12547" width="16.375" style="72" customWidth="1"/>
    <col min="12548" max="12548" width="15.25" style="72" customWidth="1"/>
    <col min="12549" max="12549" width="14.75" style="72" customWidth="1"/>
    <col min="12550" max="12550" width="16.125" style="72" customWidth="1"/>
    <col min="12551" max="12551" width="10.75" style="72" customWidth="1"/>
    <col min="12552" max="12552" width="10.25" style="72" customWidth="1"/>
    <col min="12553" max="12553" width="14.125" style="72" customWidth="1"/>
    <col min="12554" max="12554" width="15.625" style="72" customWidth="1"/>
    <col min="12555" max="12555" width="16.375" style="72" customWidth="1"/>
    <col min="12556" max="12556" width="15" style="72" customWidth="1"/>
    <col min="12557" max="12557" width="15.75" style="72" customWidth="1"/>
    <col min="12558" max="12558" width="16.125" style="72" customWidth="1"/>
    <col min="12559" max="12559" width="8.875" style="72" customWidth="1"/>
    <col min="12560" max="12560" width="9.875" style="72" customWidth="1"/>
    <col min="12561" max="12561" width="14.375" style="72" customWidth="1"/>
    <col min="12562" max="12562" width="10.625" style="72" customWidth="1"/>
    <col min="12563" max="12563" width="10.375" style="72" customWidth="1"/>
    <col min="12564" max="12564" width="14" style="72" customWidth="1"/>
    <col min="12565" max="12800" width="9.125" style="72"/>
    <col min="12801" max="12801" width="47.25" style="72" customWidth="1"/>
    <col min="12802" max="12802" width="15.875" style="72" customWidth="1"/>
    <col min="12803" max="12803" width="16.375" style="72" customWidth="1"/>
    <col min="12804" max="12804" width="15.25" style="72" customWidth="1"/>
    <col min="12805" max="12805" width="14.75" style="72" customWidth="1"/>
    <col min="12806" max="12806" width="16.125" style="72" customWidth="1"/>
    <col min="12807" max="12807" width="10.75" style="72" customWidth="1"/>
    <col min="12808" max="12808" width="10.25" style="72" customWidth="1"/>
    <col min="12809" max="12809" width="14.125" style="72" customWidth="1"/>
    <col min="12810" max="12810" width="15.625" style="72" customWidth="1"/>
    <col min="12811" max="12811" width="16.375" style="72" customWidth="1"/>
    <col min="12812" max="12812" width="15" style="72" customWidth="1"/>
    <col min="12813" max="12813" width="15.75" style="72" customWidth="1"/>
    <col min="12814" max="12814" width="16.125" style="72" customWidth="1"/>
    <col min="12815" max="12815" width="8.875" style="72" customWidth="1"/>
    <col min="12816" max="12816" width="9.875" style="72" customWidth="1"/>
    <col min="12817" max="12817" width="14.375" style="72" customWidth="1"/>
    <col min="12818" max="12818" width="10.625" style="72" customWidth="1"/>
    <col min="12819" max="12819" width="10.375" style="72" customWidth="1"/>
    <col min="12820" max="12820" width="14" style="72" customWidth="1"/>
    <col min="12821" max="13056" width="9.125" style="72"/>
    <col min="13057" max="13057" width="47.25" style="72" customWidth="1"/>
    <col min="13058" max="13058" width="15.875" style="72" customWidth="1"/>
    <col min="13059" max="13059" width="16.375" style="72" customWidth="1"/>
    <col min="13060" max="13060" width="15.25" style="72" customWidth="1"/>
    <col min="13061" max="13061" width="14.75" style="72" customWidth="1"/>
    <col min="13062" max="13062" width="16.125" style="72" customWidth="1"/>
    <col min="13063" max="13063" width="10.75" style="72" customWidth="1"/>
    <col min="13064" max="13064" width="10.25" style="72" customWidth="1"/>
    <col min="13065" max="13065" width="14.125" style="72" customWidth="1"/>
    <col min="13066" max="13066" width="15.625" style="72" customWidth="1"/>
    <col min="13067" max="13067" width="16.375" style="72" customWidth="1"/>
    <col min="13068" max="13068" width="15" style="72" customWidth="1"/>
    <col min="13069" max="13069" width="15.75" style="72" customWidth="1"/>
    <col min="13070" max="13070" width="16.125" style="72" customWidth="1"/>
    <col min="13071" max="13071" width="8.875" style="72" customWidth="1"/>
    <col min="13072" max="13072" width="9.875" style="72" customWidth="1"/>
    <col min="13073" max="13073" width="14.375" style="72" customWidth="1"/>
    <col min="13074" max="13074" width="10.625" style="72" customWidth="1"/>
    <col min="13075" max="13075" width="10.375" style="72" customWidth="1"/>
    <col min="13076" max="13076" width="14" style="72" customWidth="1"/>
    <col min="13077" max="13312" width="9.125" style="72"/>
    <col min="13313" max="13313" width="47.25" style="72" customWidth="1"/>
    <col min="13314" max="13314" width="15.875" style="72" customWidth="1"/>
    <col min="13315" max="13315" width="16.375" style="72" customWidth="1"/>
    <col min="13316" max="13316" width="15.25" style="72" customWidth="1"/>
    <col min="13317" max="13317" width="14.75" style="72" customWidth="1"/>
    <col min="13318" max="13318" width="16.125" style="72" customWidth="1"/>
    <col min="13319" max="13319" width="10.75" style="72" customWidth="1"/>
    <col min="13320" max="13320" width="10.25" style="72" customWidth="1"/>
    <col min="13321" max="13321" width="14.125" style="72" customWidth="1"/>
    <col min="13322" max="13322" width="15.625" style="72" customWidth="1"/>
    <col min="13323" max="13323" width="16.375" style="72" customWidth="1"/>
    <col min="13324" max="13324" width="15" style="72" customWidth="1"/>
    <col min="13325" max="13325" width="15.75" style="72" customWidth="1"/>
    <col min="13326" max="13326" width="16.125" style="72" customWidth="1"/>
    <col min="13327" max="13327" width="8.875" style="72" customWidth="1"/>
    <col min="13328" max="13328" width="9.875" style="72" customWidth="1"/>
    <col min="13329" max="13329" width="14.375" style="72" customWidth="1"/>
    <col min="13330" max="13330" width="10.625" style="72" customWidth="1"/>
    <col min="13331" max="13331" width="10.375" style="72" customWidth="1"/>
    <col min="13332" max="13332" width="14" style="72" customWidth="1"/>
    <col min="13333" max="13568" width="9.125" style="72"/>
    <col min="13569" max="13569" width="47.25" style="72" customWidth="1"/>
    <col min="13570" max="13570" width="15.875" style="72" customWidth="1"/>
    <col min="13571" max="13571" width="16.375" style="72" customWidth="1"/>
    <col min="13572" max="13572" width="15.25" style="72" customWidth="1"/>
    <col min="13573" max="13573" width="14.75" style="72" customWidth="1"/>
    <col min="13574" max="13574" width="16.125" style="72" customWidth="1"/>
    <col min="13575" max="13575" width="10.75" style="72" customWidth="1"/>
    <col min="13576" max="13576" width="10.25" style="72" customWidth="1"/>
    <col min="13577" max="13577" width="14.125" style="72" customWidth="1"/>
    <col min="13578" max="13578" width="15.625" style="72" customWidth="1"/>
    <col min="13579" max="13579" width="16.375" style="72" customWidth="1"/>
    <col min="13580" max="13580" width="15" style="72" customWidth="1"/>
    <col min="13581" max="13581" width="15.75" style="72" customWidth="1"/>
    <col min="13582" max="13582" width="16.125" style="72" customWidth="1"/>
    <col min="13583" max="13583" width="8.875" style="72" customWidth="1"/>
    <col min="13584" max="13584" width="9.875" style="72" customWidth="1"/>
    <col min="13585" max="13585" width="14.375" style="72" customWidth="1"/>
    <col min="13586" max="13586" width="10.625" style="72" customWidth="1"/>
    <col min="13587" max="13587" width="10.375" style="72" customWidth="1"/>
    <col min="13588" max="13588" width="14" style="72" customWidth="1"/>
    <col min="13589" max="13824" width="9.125" style="72"/>
    <col min="13825" max="13825" width="47.25" style="72" customWidth="1"/>
    <col min="13826" max="13826" width="15.875" style="72" customWidth="1"/>
    <col min="13827" max="13827" width="16.375" style="72" customWidth="1"/>
    <col min="13828" max="13828" width="15.25" style="72" customWidth="1"/>
    <col min="13829" max="13829" width="14.75" style="72" customWidth="1"/>
    <col min="13830" max="13830" width="16.125" style="72" customWidth="1"/>
    <col min="13831" max="13831" width="10.75" style="72" customWidth="1"/>
    <col min="13832" max="13832" width="10.25" style="72" customWidth="1"/>
    <col min="13833" max="13833" width="14.125" style="72" customWidth="1"/>
    <col min="13834" max="13834" width="15.625" style="72" customWidth="1"/>
    <col min="13835" max="13835" width="16.375" style="72" customWidth="1"/>
    <col min="13836" max="13836" width="15" style="72" customWidth="1"/>
    <col min="13837" max="13837" width="15.75" style="72" customWidth="1"/>
    <col min="13838" max="13838" width="16.125" style="72" customWidth="1"/>
    <col min="13839" max="13839" width="8.875" style="72" customWidth="1"/>
    <col min="13840" max="13840" width="9.875" style="72" customWidth="1"/>
    <col min="13841" max="13841" width="14.375" style="72" customWidth="1"/>
    <col min="13842" max="13842" width="10.625" style="72" customWidth="1"/>
    <col min="13843" max="13843" width="10.375" style="72" customWidth="1"/>
    <col min="13844" max="13844" width="14" style="72" customWidth="1"/>
    <col min="13845" max="14080" width="9.125" style="72"/>
    <col min="14081" max="14081" width="47.25" style="72" customWidth="1"/>
    <col min="14082" max="14082" width="15.875" style="72" customWidth="1"/>
    <col min="14083" max="14083" width="16.375" style="72" customWidth="1"/>
    <col min="14084" max="14084" width="15.25" style="72" customWidth="1"/>
    <col min="14085" max="14085" width="14.75" style="72" customWidth="1"/>
    <col min="14086" max="14086" width="16.125" style="72" customWidth="1"/>
    <col min="14087" max="14087" width="10.75" style="72" customWidth="1"/>
    <col min="14088" max="14088" width="10.25" style="72" customWidth="1"/>
    <col min="14089" max="14089" width="14.125" style="72" customWidth="1"/>
    <col min="14090" max="14090" width="15.625" style="72" customWidth="1"/>
    <col min="14091" max="14091" width="16.375" style="72" customWidth="1"/>
    <col min="14092" max="14092" width="15" style="72" customWidth="1"/>
    <col min="14093" max="14093" width="15.75" style="72" customWidth="1"/>
    <col min="14094" max="14094" width="16.125" style="72" customWidth="1"/>
    <col min="14095" max="14095" width="8.875" style="72" customWidth="1"/>
    <col min="14096" max="14096" width="9.875" style="72" customWidth="1"/>
    <col min="14097" max="14097" width="14.375" style="72" customWidth="1"/>
    <col min="14098" max="14098" width="10.625" style="72" customWidth="1"/>
    <col min="14099" max="14099" width="10.375" style="72" customWidth="1"/>
    <col min="14100" max="14100" width="14" style="72" customWidth="1"/>
    <col min="14101" max="14336" width="9.125" style="72"/>
    <col min="14337" max="14337" width="47.25" style="72" customWidth="1"/>
    <col min="14338" max="14338" width="15.875" style="72" customWidth="1"/>
    <col min="14339" max="14339" width="16.375" style="72" customWidth="1"/>
    <col min="14340" max="14340" width="15.25" style="72" customWidth="1"/>
    <col min="14341" max="14341" width="14.75" style="72" customWidth="1"/>
    <col min="14342" max="14342" width="16.125" style="72" customWidth="1"/>
    <col min="14343" max="14343" width="10.75" style="72" customWidth="1"/>
    <col min="14344" max="14344" width="10.25" style="72" customWidth="1"/>
    <col min="14345" max="14345" width="14.125" style="72" customWidth="1"/>
    <col min="14346" max="14346" width="15.625" style="72" customWidth="1"/>
    <col min="14347" max="14347" width="16.375" style="72" customWidth="1"/>
    <col min="14348" max="14348" width="15" style="72" customWidth="1"/>
    <col min="14349" max="14349" width="15.75" style="72" customWidth="1"/>
    <col min="14350" max="14350" width="16.125" style="72" customWidth="1"/>
    <col min="14351" max="14351" width="8.875" style="72" customWidth="1"/>
    <col min="14352" max="14352" width="9.875" style="72" customWidth="1"/>
    <col min="14353" max="14353" width="14.375" style="72" customWidth="1"/>
    <col min="14354" max="14354" width="10.625" style="72" customWidth="1"/>
    <col min="14355" max="14355" width="10.375" style="72" customWidth="1"/>
    <col min="14356" max="14356" width="14" style="72" customWidth="1"/>
    <col min="14357" max="14592" width="9.125" style="72"/>
    <col min="14593" max="14593" width="47.25" style="72" customWidth="1"/>
    <col min="14594" max="14594" width="15.875" style="72" customWidth="1"/>
    <col min="14595" max="14595" width="16.375" style="72" customWidth="1"/>
    <col min="14596" max="14596" width="15.25" style="72" customWidth="1"/>
    <col min="14597" max="14597" width="14.75" style="72" customWidth="1"/>
    <col min="14598" max="14598" width="16.125" style="72" customWidth="1"/>
    <col min="14599" max="14599" width="10.75" style="72" customWidth="1"/>
    <col min="14600" max="14600" width="10.25" style="72" customWidth="1"/>
    <col min="14601" max="14601" width="14.125" style="72" customWidth="1"/>
    <col min="14602" max="14602" width="15.625" style="72" customWidth="1"/>
    <col min="14603" max="14603" width="16.375" style="72" customWidth="1"/>
    <col min="14604" max="14604" width="15" style="72" customWidth="1"/>
    <col min="14605" max="14605" width="15.75" style="72" customWidth="1"/>
    <col min="14606" max="14606" width="16.125" style="72" customWidth="1"/>
    <col min="14607" max="14607" width="8.875" style="72" customWidth="1"/>
    <col min="14608" max="14608" width="9.875" style="72" customWidth="1"/>
    <col min="14609" max="14609" width="14.375" style="72" customWidth="1"/>
    <col min="14610" max="14610" width="10.625" style="72" customWidth="1"/>
    <col min="14611" max="14611" width="10.375" style="72" customWidth="1"/>
    <col min="14612" max="14612" width="14" style="72" customWidth="1"/>
    <col min="14613" max="14848" width="9.125" style="72"/>
    <col min="14849" max="14849" width="47.25" style="72" customWidth="1"/>
    <col min="14850" max="14850" width="15.875" style="72" customWidth="1"/>
    <col min="14851" max="14851" width="16.375" style="72" customWidth="1"/>
    <col min="14852" max="14852" width="15.25" style="72" customWidth="1"/>
    <col min="14853" max="14853" width="14.75" style="72" customWidth="1"/>
    <col min="14854" max="14854" width="16.125" style="72" customWidth="1"/>
    <col min="14855" max="14855" width="10.75" style="72" customWidth="1"/>
    <col min="14856" max="14856" width="10.25" style="72" customWidth="1"/>
    <col min="14857" max="14857" width="14.125" style="72" customWidth="1"/>
    <col min="14858" max="14858" width="15.625" style="72" customWidth="1"/>
    <col min="14859" max="14859" width="16.375" style="72" customWidth="1"/>
    <col min="14860" max="14860" width="15" style="72" customWidth="1"/>
    <col min="14861" max="14861" width="15.75" style="72" customWidth="1"/>
    <col min="14862" max="14862" width="16.125" style="72" customWidth="1"/>
    <col min="14863" max="14863" width="8.875" style="72" customWidth="1"/>
    <col min="14864" max="14864" width="9.875" style="72" customWidth="1"/>
    <col min="14865" max="14865" width="14.375" style="72" customWidth="1"/>
    <col min="14866" max="14866" width="10.625" style="72" customWidth="1"/>
    <col min="14867" max="14867" width="10.375" style="72" customWidth="1"/>
    <col min="14868" max="14868" width="14" style="72" customWidth="1"/>
    <col min="14869" max="15104" width="9.125" style="72"/>
    <col min="15105" max="15105" width="47.25" style="72" customWidth="1"/>
    <col min="15106" max="15106" width="15.875" style="72" customWidth="1"/>
    <col min="15107" max="15107" width="16.375" style="72" customWidth="1"/>
    <col min="15108" max="15108" width="15.25" style="72" customWidth="1"/>
    <col min="15109" max="15109" width="14.75" style="72" customWidth="1"/>
    <col min="15110" max="15110" width="16.125" style="72" customWidth="1"/>
    <col min="15111" max="15111" width="10.75" style="72" customWidth="1"/>
    <col min="15112" max="15112" width="10.25" style="72" customWidth="1"/>
    <col min="15113" max="15113" width="14.125" style="72" customWidth="1"/>
    <col min="15114" max="15114" width="15.625" style="72" customWidth="1"/>
    <col min="15115" max="15115" width="16.375" style="72" customWidth="1"/>
    <col min="15116" max="15116" width="15" style="72" customWidth="1"/>
    <col min="15117" max="15117" width="15.75" style="72" customWidth="1"/>
    <col min="15118" max="15118" width="16.125" style="72" customWidth="1"/>
    <col min="15119" max="15119" width="8.875" style="72" customWidth="1"/>
    <col min="15120" max="15120" width="9.875" style="72" customWidth="1"/>
    <col min="15121" max="15121" width="14.375" style="72" customWidth="1"/>
    <col min="15122" max="15122" width="10.625" style="72" customWidth="1"/>
    <col min="15123" max="15123" width="10.375" style="72" customWidth="1"/>
    <col min="15124" max="15124" width="14" style="72" customWidth="1"/>
    <col min="15125" max="15360" width="9.125" style="72"/>
    <col min="15361" max="15361" width="47.25" style="72" customWidth="1"/>
    <col min="15362" max="15362" width="15.875" style="72" customWidth="1"/>
    <col min="15363" max="15363" width="16.375" style="72" customWidth="1"/>
    <col min="15364" max="15364" width="15.25" style="72" customWidth="1"/>
    <col min="15365" max="15365" width="14.75" style="72" customWidth="1"/>
    <col min="15366" max="15366" width="16.125" style="72" customWidth="1"/>
    <col min="15367" max="15367" width="10.75" style="72" customWidth="1"/>
    <col min="15368" max="15368" width="10.25" style="72" customWidth="1"/>
    <col min="15369" max="15369" width="14.125" style="72" customWidth="1"/>
    <col min="15370" max="15370" width="15.625" style="72" customWidth="1"/>
    <col min="15371" max="15371" width="16.375" style="72" customWidth="1"/>
    <col min="15372" max="15372" width="15" style="72" customWidth="1"/>
    <col min="15373" max="15373" width="15.75" style="72" customWidth="1"/>
    <col min="15374" max="15374" width="16.125" style="72" customWidth="1"/>
    <col min="15375" max="15375" width="8.875" style="72" customWidth="1"/>
    <col min="15376" max="15376" width="9.875" style="72" customWidth="1"/>
    <col min="15377" max="15377" width="14.375" style="72" customWidth="1"/>
    <col min="15378" max="15378" width="10.625" style="72" customWidth="1"/>
    <col min="15379" max="15379" width="10.375" style="72" customWidth="1"/>
    <col min="15380" max="15380" width="14" style="72" customWidth="1"/>
    <col min="15381" max="15616" width="9.125" style="72"/>
    <col min="15617" max="15617" width="47.25" style="72" customWidth="1"/>
    <col min="15618" max="15618" width="15.875" style="72" customWidth="1"/>
    <col min="15619" max="15619" width="16.375" style="72" customWidth="1"/>
    <col min="15620" max="15620" width="15.25" style="72" customWidth="1"/>
    <col min="15621" max="15621" width="14.75" style="72" customWidth="1"/>
    <col min="15622" max="15622" width="16.125" style="72" customWidth="1"/>
    <col min="15623" max="15623" width="10.75" style="72" customWidth="1"/>
    <col min="15624" max="15624" width="10.25" style="72" customWidth="1"/>
    <col min="15625" max="15625" width="14.125" style="72" customWidth="1"/>
    <col min="15626" max="15626" width="15.625" style="72" customWidth="1"/>
    <col min="15627" max="15627" width="16.375" style="72" customWidth="1"/>
    <col min="15628" max="15628" width="15" style="72" customWidth="1"/>
    <col min="15629" max="15629" width="15.75" style="72" customWidth="1"/>
    <col min="15630" max="15630" width="16.125" style="72" customWidth="1"/>
    <col min="15631" max="15631" width="8.875" style="72" customWidth="1"/>
    <col min="15632" max="15632" width="9.875" style="72" customWidth="1"/>
    <col min="15633" max="15633" width="14.375" style="72" customWidth="1"/>
    <col min="15634" max="15634" width="10.625" style="72" customWidth="1"/>
    <col min="15635" max="15635" width="10.375" style="72" customWidth="1"/>
    <col min="15636" max="15636" width="14" style="72" customWidth="1"/>
    <col min="15637" max="15872" width="9.125" style="72"/>
    <col min="15873" max="15873" width="47.25" style="72" customWidth="1"/>
    <col min="15874" max="15874" width="15.875" style="72" customWidth="1"/>
    <col min="15875" max="15875" width="16.375" style="72" customWidth="1"/>
    <col min="15876" max="15876" width="15.25" style="72" customWidth="1"/>
    <col min="15877" max="15877" width="14.75" style="72" customWidth="1"/>
    <col min="15878" max="15878" width="16.125" style="72" customWidth="1"/>
    <col min="15879" max="15879" width="10.75" style="72" customWidth="1"/>
    <col min="15880" max="15880" width="10.25" style="72" customWidth="1"/>
    <col min="15881" max="15881" width="14.125" style="72" customWidth="1"/>
    <col min="15882" max="15882" width="15.625" style="72" customWidth="1"/>
    <col min="15883" max="15883" width="16.375" style="72" customWidth="1"/>
    <col min="15884" max="15884" width="15" style="72" customWidth="1"/>
    <col min="15885" max="15885" width="15.75" style="72" customWidth="1"/>
    <col min="15886" max="15886" width="16.125" style="72" customWidth="1"/>
    <col min="15887" max="15887" width="8.875" style="72" customWidth="1"/>
    <col min="15888" max="15888" width="9.875" style="72" customWidth="1"/>
    <col min="15889" max="15889" width="14.375" style="72" customWidth="1"/>
    <col min="15890" max="15890" width="10.625" style="72" customWidth="1"/>
    <col min="15891" max="15891" width="10.375" style="72" customWidth="1"/>
    <col min="15892" max="15892" width="14" style="72" customWidth="1"/>
    <col min="15893" max="16128" width="9.125" style="72"/>
    <col min="16129" max="16129" width="47.25" style="72" customWidth="1"/>
    <col min="16130" max="16130" width="15.875" style="72" customWidth="1"/>
    <col min="16131" max="16131" width="16.375" style="72" customWidth="1"/>
    <col min="16132" max="16132" width="15.25" style="72" customWidth="1"/>
    <col min="16133" max="16133" width="14.75" style="72" customWidth="1"/>
    <col min="16134" max="16134" width="16.125" style="72" customWidth="1"/>
    <col min="16135" max="16135" width="10.75" style="72" customWidth="1"/>
    <col min="16136" max="16136" width="10.25" style="72" customWidth="1"/>
    <col min="16137" max="16137" width="14.125" style="72" customWidth="1"/>
    <col min="16138" max="16138" width="15.625" style="72" customWidth="1"/>
    <col min="16139" max="16139" width="16.375" style="72" customWidth="1"/>
    <col min="16140" max="16140" width="15" style="72" customWidth="1"/>
    <col min="16141" max="16141" width="15.75" style="72" customWidth="1"/>
    <col min="16142" max="16142" width="16.125" style="72" customWidth="1"/>
    <col min="16143" max="16143" width="8.875" style="72" customWidth="1"/>
    <col min="16144" max="16144" width="9.875" style="72" customWidth="1"/>
    <col min="16145" max="16145" width="14.375" style="72" customWidth="1"/>
    <col min="16146" max="16146" width="10.625" style="72" customWidth="1"/>
    <col min="16147" max="16147" width="10.375" style="72" customWidth="1"/>
    <col min="16148" max="16148" width="14" style="72" customWidth="1"/>
    <col min="16149" max="16384" width="9.125" style="72"/>
  </cols>
  <sheetData>
    <row r="1" spans="1:20" ht="32.299999999999997" customHeight="1">
      <c r="A1" s="680" t="s">
        <v>378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</row>
    <row r="2" spans="1:20" ht="21.1">
      <c r="A2" s="23" t="s">
        <v>259</v>
      </c>
    </row>
    <row r="3" spans="1:20" ht="14.3" thickBot="1"/>
    <row r="4" spans="1:20" ht="21.75" thickBot="1">
      <c r="A4" s="675" t="s">
        <v>364</v>
      </c>
      <c r="B4" s="676"/>
      <c r="C4" s="676"/>
      <c r="D4" s="676"/>
      <c r="E4" s="676"/>
      <c r="F4" s="676"/>
      <c r="G4" s="676"/>
      <c r="H4" s="676"/>
      <c r="I4" s="677"/>
      <c r="J4" s="678" t="s">
        <v>377</v>
      </c>
      <c r="K4" s="676"/>
      <c r="L4" s="676"/>
      <c r="M4" s="676"/>
      <c r="N4" s="676"/>
      <c r="O4" s="676"/>
      <c r="P4" s="676"/>
      <c r="Q4" s="679"/>
      <c r="R4" s="77"/>
      <c r="S4" s="78" t="s">
        <v>192</v>
      </c>
      <c r="T4" s="79"/>
    </row>
    <row r="5" spans="1:20" ht="21.75" thickBot="1">
      <c r="A5" s="80" t="s">
        <v>176</v>
      </c>
      <c r="B5" s="81" t="s">
        <v>3</v>
      </c>
      <c r="C5" s="81" t="s">
        <v>4</v>
      </c>
      <c r="D5" s="82" t="s">
        <v>5</v>
      </c>
      <c r="E5" s="83" t="s">
        <v>51</v>
      </c>
      <c r="F5" s="84" t="s">
        <v>169</v>
      </c>
      <c r="G5" s="532" t="s">
        <v>82</v>
      </c>
      <c r="H5" s="81" t="s">
        <v>83</v>
      </c>
      <c r="I5" s="85" t="s">
        <v>170</v>
      </c>
      <c r="J5" s="81" t="s">
        <v>3</v>
      </c>
      <c r="K5" s="81" t="s">
        <v>4</v>
      </c>
      <c r="L5" s="82" t="s">
        <v>5</v>
      </c>
      <c r="M5" s="83" t="s">
        <v>51</v>
      </c>
      <c r="N5" s="84" t="s">
        <v>169</v>
      </c>
      <c r="O5" s="532" t="s">
        <v>82</v>
      </c>
      <c r="P5" s="81" t="s">
        <v>83</v>
      </c>
      <c r="Q5" s="85" t="s">
        <v>170</v>
      </c>
      <c r="R5" s="80" t="s">
        <v>169</v>
      </c>
      <c r="S5" s="81" t="s">
        <v>83</v>
      </c>
      <c r="T5" s="86" t="s">
        <v>170</v>
      </c>
    </row>
    <row r="6" spans="1:20" ht="32.950000000000003" customHeight="1">
      <c r="A6" s="87" t="s">
        <v>202</v>
      </c>
      <c r="B6" s="32">
        <v>303750013.38999999</v>
      </c>
      <c r="C6" s="32">
        <v>1483531747.8700001</v>
      </c>
      <c r="D6" s="32">
        <v>49086567.129999988</v>
      </c>
      <c r="E6" s="32">
        <v>154749133.83000001</v>
      </c>
      <c r="F6" s="32">
        <f>SUM(B6:E6)</f>
        <v>1991117462.22</v>
      </c>
      <c r="G6" s="533">
        <v>2264581</v>
      </c>
      <c r="H6" s="32" t="s">
        <v>85</v>
      </c>
      <c r="I6" s="88">
        <f>+F6/G6</f>
        <v>879.24320756025065</v>
      </c>
      <c r="J6" s="32">
        <v>311684953.2299999</v>
      </c>
      <c r="K6" s="32">
        <v>1296564412.7999997</v>
      </c>
      <c r="L6" s="32">
        <v>37843726.290000007</v>
      </c>
      <c r="M6" s="32">
        <v>145335364.91</v>
      </c>
      <c r="N6" s="32">
        <f>SUM(J6:M6)</f>
        <v>1791428457.2299998</v>
      </c>
      <c r="O6" s="533">
        <v>1891216</v>
      </c>
      <c r="P6" s="32" t="s">
        <v>85</v>
      </c>
      <c r="Q6" s="88">
        <f>+N6/O6</f>
        <v>947.2363057577769</v>
      </c>
      <c r="R6" s="89">
        <f>+(N6-F6)/F6*100</f>
        <v>-10.028991698327864</v>
      </c>
      <c r="S6" s="90">
        <f>+(O6-G6)/G6*100</f>
        <v>-16.487155902129356</v>
      </c>
      <c r="T6" s="91">
        <f>+(Q6-I6)/I6*100</f>
        <v>7.7331388645236681</v>
      </c>
    </row>
    <row r="7" spans="1:20" ht="27" customHeight="1">
      <c r="A7" s="92" t="s">
        <v>179</v>
      </c>
      <c r="B7" s="26"/>
      <c r="C7" s="26"/>
      <c r="D7" s="93"/>
      <c r="E7" s="94"/>
      <c r="F7" s="26"/>
      <c r="G7" s="534"/>
      <c r="H7" s="26"/>
      <c r="I7" s="538"/>
      <c r="J7" s="26"/>
      <c r="K7" s="26"/>
      <c r="L7" s="93"/>
      <c r="M7" s="94"/>
      <c r="N7" s="26"/>
      <c r="O7" s="534"/>
      <c r="P7" s="26"/>
      <c r="Q7" s="538"/>
      <c r="R7" s="95"/>
      <c r="S7" s="96"/>
      <c r="T7" s="97"/>
    </row>
    <row r="8" spans="1:20" ht="21.1">
      <c r="A8" s="92" t="s">
        <v>203</v>
      </c>
      <c r="B8" s="26">
        <v>1408999.28</v>
      </c>
      <c r="C8" s="26">
        <v>6898779.5099999998</v>
      </c>
      <c r="D8" s="26">
        <v>506858.23999999999</v>
      </c>
      <c r="E8" s="26">
        <v>481208.24</v>
      </c>
      <c r="F8" s="26">
        <f>SUM(B8:E8)</f>
        <v>9295845.2699999996</v>
      </c>
      <c r="G8" s="524">
        <v>59</v>
      </c>
      <c r="H8" s="26" t="s">
        <v>154</v>
      </c>
      <c r="I8" s="538">
        <f>+F8/G8</f>
        <v>157556.69949152542</v>
      </c>
      <c r="J8" s="26">
        <v>1450297.06</v>
      </c>
      <c r="K8" s="26">
        <v>5077890.26</v>
      </c>
      <c r="L8" s="26">
        <v>392424.68</v>
      </c>
      <c r="M8" s="26">
        <v>445154.79</v>
      </c>
      <c r="N8" s="26">
        <f>SUM(J8:M8)</f>
        <v>7365766.79</v>
      </c>
      <c r="O8" s="524">
        <v>59</v>
      </c>
      <c r="P8" s="26" t="s">
        <v>154</v>
      </c>
      <c r="Q8" s="538">
        <f>+N8/O8</f>
        <v>124843.50491525423</v>
      </c>
      <c r="R8" s="95">
        <f>+(N8-F8)/F8*100</f>
        <v>-20.762807726897542</v>
      </c>
      <c r="S8" s="96">
        <f>+(O8-G8)/G8*100</f>
        <v>0</v>
      </c>
      <c r="T8" s="97">
        <f>+(Q8-I8)/I8*100</f>
        <v>-20.762807726897545</v>
      </c>
    </row>
    <row r="9" spans="1:20" ht="21.1">
      <c r="A9" s="92" t="s">
        <v>204</v>
      </c>
      <c r="B9" s="26">
        <v>8922702.0700000003</v>
      </c>
      <c r="C9" s="26">
        <v>43687569.579999998</v>
      </c>
      <c r="D9" s="26">
        <v>799434.91</v>
      </c>
      <c r="E9" s="26">
        <v>8222115.9900000002</v>
      </c>
      <c r="F9" s="26">
        <f>SUM(B9:E9)</f>
        <v>61631822.549999997</v>
      </c>
      <c r="G9" s="524">
        <v>277</v>
      </c>
      <c r="H9" s="26" t="s">
        <v>85</v>
      </c>
      <c r="I9" s="538">
        <f>+F9/G9</f>
        <v>222497.55433212995</v>
      </c>
      <c r="J9" s="26">
        <v>9152985.9100000001</v>
      </c>
      <c r="K9" s="26">
        <v>39103007.399999999</v>
      </c>
      <c r="L9" s="26">
        <v>617777.46</v>
      </c>
      <c r="M9" s="26">
        <v>7721133.1399999997</v>
      </c>
      <c r="N9" s="26">
        <f>SUM(J9:M9)</f>
        <v>56594903.910000004</v>
      </c>
      <c r="O9" s="524">
        <v>282</v>
      </c>
      <c r="P9" s="26" t="s">
        <v>85</v>
      </c>
      <c r="Q9" s="538">
        <f>+N9/O9</f>
        <v>200691.1486170213</v>
      </c>
      <c r="R9" s="95">
        <f>+(N9-F9)/F9*100</f>
        <v>-8.1725940132854191</v>
      </c>
      <c r="S9" s="96">
        <f>+(O9-G9)/G9*100</f>
        <v>1.8050541516245486</v>
      </c>
      <c r="T9" s="97">
        <f>+(Q9-I9)/I9*100</f>
        <v>-9.8007395095037566</v>
      </c>
    </row>
    <row r="10" spans="1:20" ht="21.1">
      <c r="A10" s="648"/>
      <c r="B10" s="98"/>
      <c r="C10" s="98"/>
      <c r="D10" s="98"/>
      <c r="E10" s="98"/>
      <c r="F10" s="98"/>
      <c r="G10" s="535"/>
      <c r="H10" s="32"/>
      <c r="I10" s="539"/>
      <c r="J10" s="33"/>
      <c r="K10" s="32"/>
      <c r="L10" s="32"/>
      <c r="M10" s="35"/>
      <c r="N10" s="32"/>
      <c r="O10" s="535"/>
      <c r="P10" s="32"/>
      <c r="Q10" s="539"/>
      <c r="R10" s="99"/>
      <c r="S10" s="100"/>
      <c r="T10" s="101"/>
    </row>
    <row r="11" spans="1:20" ht="28.55" customHeight="1" thickBot="1">
      <c r="A11" s="649" t="s">
        <v>205</v>
      </c>
      <c r="B11" s="650">
        <f>SUM(B6:B9)</f>
        <v>314081714.73999995</v>
      </c>
      <c r="C11" s="650">
        <f>SUM(C6:C9)</f>
        <v>1534118096.96</v>
      </c>
      <c r="D11" s="650">
        <f>SUM(D6:D9)</f>
        <v>50392860.279999986</v>
      </c>
      <c r="E11" s="650">
        <f>SUM(E6:E9)</f>
        <v>163452458.06000003</v>
      </c>
      <c r="F11" s="650">
        <f>SUM(F6:F9)</f>
        <v>2062045130.04</v>
      </c>
      <c r="G11" s="647"/>
      <c r="H11" s="102"/>
      <c r="I11" s="102"/>
      <c r="J11" s="162">
        <f>SUM(J6:J9)</f>
        <v>322288236.19999993</v>
      </c>
      <c r="K11" s="162">
        <f>SUM(K6:K9)</f>
        <v>1340745310.4599998</v>
      </c>
      <c r="L11" s="162">
        <f>SUM(L6:L9)</f>
        <v>38853928.430000007</v>
      </c>
      <c r="M11" s="162">
        <f>SUM(M6:M9)</f>
        <v>153501652.83999997</v>
      </c>
      <c r="N11" s="162">
        <f>SUM(N6:N9)</f>
        <v>1855389127.9299998</v>
      </c>
      <c r="O11" s="536"/>
      <c r="P11" s="102"/>
      <c r="Q11" s="102"/>
      <c r="R11" s="103"/>
      <c r="S11" s="103"/>
      <c r="T11" s="103"/>
    </row>
    <row r="12" spans="1:20" ht="21.75" thickTop="1">
      <c r="A12" s="1"/>
    </row>
    <row r="13" spans="1:20" ht="21.1">
      <c r="A13" s="1"/>
    </row>
    <row r="14" spans="1:20" ht="19.05">
      <c r="A14" s="239" t="s">
        <v>256</v>
      </c>
    </row>
    <row r="15" spans="1:20" ht="19.05">
      <c r="A15" s="240" t="s">
        <v>387</v>
      </c>
    </row>
    <row r="16" spans="1:20" ht="19.05">
      <c r="A16" s="240" t="s">
        <v>388</v>
      </c>
    </row>
    <row r="18" spans="1:15" ht="21.1">
      <c r="A18" s="1"/>
    </row>
    <row r="19" spans="1:15" ht="21.1">
      <c r="A19" s="1"/>
    </row>
    <row r="20" spans="1:15" ht="21.1">
      <c r="A20" s="1"/>
    </row>
    <row r="21" spans="1:15" ht="21.1">
      <c r="A21" s="1"/>
    </row>
    <row r="22" spans="1:15" ht="21.1">
      <c r="A22" s="1"/>
    </row>
    <row r="23" spans="1:15" ht="21.1">
      <c r="A23" s="1"/>
    </row>
    <row r="24" spans="1:15" ht="21.1">
      <c r="A24" s="1"/>
    </row>
    <row r="25" spans="1:15" ht="21.1">
      <c r="A25" s="1"/>
    </row>
    <row r="26" spans="1:15" ht="21.1">
      <c r="A26" s="1"/>
    </row>
    <row r="27" spans="1:15" ht="21.1">
      <c r="A27" s="1"/>
    </row>
    <row r="28" spans="1:15" ht="21.1">
      <c r="A28" s="1"/>
    </row>
    <row r="29" spans="1:15" ht="21.1">
      <c r="A29" s="23"/>
    </row>
    <row r="30" spans="1:15" ht="21.1">
      <c r="A30" s="1"/>
    </row>
    <row r="31" spans="1:15" ht="21.1">
      <c r="A31" s="1"/>
    </row>
    <row r="32" spans="1:15" s="1" customFormat="1" ht="21.1">
      <c r="G32" s="537"/>
      <c r="O32" s="537"/>
    </row>
    <row r="33" spans="1:15" s="1" customFormat="1" ht="21.1">
      <c r="G33" s="537"/>
      <c r="O33" s="537"/>
    </row>
    <row r="34" spans="1:15" s="1" customFormat="1" ht="21.1">
      <c r="G34" s="537"/>
      <c r="O34" s="537"/>
    </row>
    <row r="35" spans="1:15" s="1" customFormat="1" ht="21.1">
      <c r="G35" s="537"/>
      <c r="O35" s="537"/>
    </row>
    <row r="36" spans="1:15" s="1" customFormat="1" ht="21.1">
      <c r="G36" s="537"/>
      <c r="O36" s="537"/>
    </row>
    <row r="37" spans="1:15" s="1" customFormat="1" ht="21.1">
      <c r="G37" s="537"/>
      <c r="O37" s="537"/>
    </row>
    <row r="38" spans="1:15" s="1" customFormat="1" ht="21.1">
      <c r="G38" s="537"/>
      <c r="O38" s="537"/>
    </row>
    <row r="39" spans="1:15" s="1" customFormat="1" ht="23.8">
      <c r="A39" s="36" t="s">
        <v>206</v>
      </c>
      <c r="G39" s="537"/>
      <c r="O39" s="537"/>
    </row>
    <row r="40" spans="1:15" ht="23.8">
      <c r="A40" s="22" t="s">
        <v>207</v>
      </c>
    </row>
    <row r="41" spans="1:15" ht="23.8">
      <c r="A41" s="22"/>
    </row>
    <row r="42" spans="1:15" ht="23.8">
      <c r="A42" s="22" t="s">
        <v>208</v>
      </c>
    </row>
    <row r="43" spans="1:15" ht="23.8">
      <c r="A43" s="22" t="s">
        <v>209</v>
      </c>
    </row>
    <row r="44" spans="1:15" ht="23.8">
      <c r="A44" s="22" t="s">
        <v>210</v>
      </c>
    </row>
    <row r="45" spans="1:15" ht="23.8">
      <c r="A45" s="22" t="s">
        <v>211</v>
      </c>
    </row>
    <row r="46" spans="1:15" ht="23.8">
      <c r="A46" s="22"/>
    </row>
    <row r="47" spans="1:15" ht="23.8">
      <c r="A47" s="22"/>
    </row>
    <row r="48" spans="1:15" ht="23.8">
      <c r="A48" s="22"/>
    </row>
  </sheetData>
  <mergeCells count="3">
    <mergeCell ref="A4:I4"/>
    <mergeCell ref="J4:Q4"/>
    <mergeCell ref="A1:T1"/>
  </mergeCells>
  <pageMargins left="0.70866141732283461" right="0.51181102362204722" top="0.94488188976377951" bottom="0.74803149606299213" header="0.31496062992125984" footer="0.31496062992125984"/>
  <pageSetup paperSize="9" scale="42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00B3-3C20-4FEF-AF98-B645DDB8E01B}">
  <sheetPr>
    <tabColor rgb="FF00B050"/>
    <pageSetUpPr fitToPage="1"/>
  </sheetPr>
  <dimension ref="A1:T50"/>
  <sheetViews>
    <sheetView topLeftCell="E1" workbookViewId="0">
      <selection sqref="A1:T14"/>
    </sheetView>
  </sheetViews>
  <sheetFormatPr defaultRowHeight="13.6"/>
  <cols>
    <col min="1" max="1" width="47.75" style="72" customWidth="1"/>
    <col min="2" max="2" width="15.625" style="72" customWidth="1"/>
    <col min="3" max="3" width="16.375" style="72" customWidth="1"/>
    <col min="4" max="4" width="15" style="72" customWidth="1"/>
    <col min="5" max="5" width="15.75" style="72" customWidth="1"/>
    <col min="6" max="6" width="16.125" style="72" customWidth="1"/>
    <col min="7" max="7" width="12.25" style="72" bestFit="1" customWidth="1"/>
    <col min="8" max="8" width="9.875" style="72" customWidth="1"/>
    <col min="9" max="9" width="14.375" style="72" customWidth="1"/>
    <col min="10" max="10" width="15.625" style="72" customWidth="1"/>
    <col min="11" max="11" width="16.375" style="72" customWidth="1"/>
    <col min="12" max="12" width="15" style="72" customWidth="1"/>
    <col min="13" max="13" width="15.75" style="72" customWidth="1"/>
    <col min="14" max="14" width="16.125" style="72" customWidth="1"/>
    <col min="15" max="15" width="12.25" style="72" bestFit="1" customWidth="1"/>
    <col min="16" max="16" width="9.875" style="72" customWidth="1"/>
    <col min="17" max="17" width="14.375" style="72" customWidth="1"/>
    <col min="18" max="18" width="10.625" style="72" customWidth="1"/>
    <col min="19" max="19" width="10.375" style="72" customWidth="1"/>
    <col min="20" max="20" width="14" style="72" customWidth="1"/>
    <col min="21" max="256" width="9.125" style="72"/>
    <col min="257" max="257" width="47.75" style="72" customWidth="1"/>
    <col min="258" max="258" width="19.25" style="72" customWidth="1"/>
    <col min="259" max="259" width="19.75" style="72" customWidth="1"/>
    <col min="260" max="260" width="16.375" style="72" customWidth="1"/>
    <col min="261" max="261" width="17.125" style="72" customWidth="1"/>
    <col min="262" max="262" width="18" style="72" customWidth="1"/>
    <col min="263" max="263" width="10.75" style="72" customWidth="1"/>
    <col min="264" max="264" width="10.25" style="72" customWidth="1"/>
    <col min="265" max="265" width="14.625" style="72" customWidth="1"/>
    <col min="266" max="266" width="15.625" style="72" customWidth="1"/>
    <col min="267" max="267" width="16.375" style="72" customWidth="1"/>
    <col min="268" max="268" width="15" style="72" customWidth="1"/>
    <col min="269" max="269" width="15.75" style="72" customWidth="1"/>
    <col min="270" max="270" width="16.125" style="72" customWidth="1"/>
    <col min="271" max="271" width="8.875" style="72" customWidth="1"/>
    <col min="272" max="272" width="9.875" style="72" customWidth="1"/>
    <col min="273" max="273" width="14.375" style="72" customWidth="1"/>
    <col min="274" max="274" width="10.625" style="72" customWidth="1"/>
    <col min="275" max="275" width="10.375" style="72" customWidth="1"/>
    <col min="276" max="276" width="14" style="72" customWidth="1"/>
    <col min="277" max="512" width="9.125" style="72"/>
    <col min="513" max="513" width="47.75" style="72" customWidth="1"/>
    <col min="514" max="514" width="19.25" style="72" customWidth="1"/>
    <col min="515" max="515" width="19.75" style="72" customWidth="1"/>
    <col min="516" max="516" width="16.375" style="72" customWidth="1"/>
    <col min="517" max="517" width="17.125" style="72" customWidth="1"/>
    <col min="518" max="518" width="18" style="72" customWidth="1"/>
    <col min="519" max="519" width="10.75" style="72" customWidth="1"/>
    <col min="520" max="520" width="10.25" style="72" customWidth="1"/>
    <col min="521" max="521" width="14.625" style="72" customWidth="1"/>
    <col min="522" max="522" width="15.625" style="72" customWidth="1"/>
    <col min="523" max="523" width="16.375" style="72" customWidth="1"/>
    <col min="524" max="524" width="15" style="72" customWidth="1"/>
    <col min="525" max="525" width="15.75" style="72" customWidth="1"/>
    <col min="526" max="526" width="16.125" style="72" customWidth="1"/>
    <col min="527" max="527" width="8.875" style="72" customWidth="1"/>
    <col min="528" max="528" width="9.875" style="72" customWidth="1"/>
    <col min="529" max="529" width="14.375" style="72" customWidth="1"/>
    <col min="530" max="530" width="10.625" style="72" customWidth="1"/>
    <col min="531" max="531" width="10.375" style="72" customWidth="1"/>
    <col min="532" max="532" width="14" style="72" customWidth="1"/>
    <col min="533" max="768" width="9.125" style="72"/>
    <col min="769" max="769" width="47.75" style="72" customWidth="1"/>
    <col min="770" max="770" width="19.25" style="72" customWidth="1"/>
    <col min="771" max="771" width="19.75" style="72" customWidth="1"/>
    <col min="772" max="772" width="16.375" style="72" customWidth="1"/>
    <col min="773" max="773" width="17.125" style="72" customWidth="1"/>
    <col min="774" max="774" width="18" style="72" customWidth="1"/>
    <col min="775" max="775" width="10.75" style="72" customWidth="1"/>
    <col min="776" max="776" width="10.25" style="72" customWidth="1"/>
    <col min="777" max="777" width="14.625" style="72" customWidth="1"/>
    <col min="778" max="778" width="15.625" style="72" customWidth="1"/>
    <col min="779" max="779" width="16.375" style="72" customWidth="1"/>
    <col min="780" max="780" width="15" style="72" customWidth="1"/>
    <col min="781" max="781" width="15.75" style="72" customWidth="1"/>
    <col min="782" max="782" width="16.125" style="72" customWidth="1"/>
    <col min="783" max="783" width="8.875" style="72" customWidth="1"/>
    <col min="784" max="784" width="9.875" style="72" customWidth="1"/>
    <col min="785" max="785" width="14.375" style="72" customWidth="1"/>
    <col min="786" max="786" width="10.625" style="72" customWidth="1"/>
    <col min="787" max="787" width="10.375" style="72" customWidth="1"/>
    <col min="788" max="788" width="14" style="72" customWidth="1"/>
    <col min="789" max="1024" width="9.125" style="72"/>
    <col min="1025" max="1025" width="47.75" style="72" customWidth="1"/>
    <col min="1026" max="1026" width="19.25" style="72" customWidth="1"/>
    <col min="1027" max="1027" width="19.75" style="72" customWidth="1"/>
    <col min="1028" max="1028" width="16.375" style="72" customWidth="1"/>
    <col min="1029" max="1029" width="17.125" style="72" customWidth="1"/>
    <col min="1030" max="1030" width="18" style="72" customWidth="1"/>
    <col min="1031" max="1031" width="10.75" style="72" customWidth="1"/>
    <col min="1032" max="1032" width="10.25" style="72" customWidth="1"/>
    <col min="1033" max="1033" width="14.625" style="72" customWidth="1"/>
    <col min="1034" max="1034" width="15.625" style="72" customWidth="1"/>
    <col min="1035" max="1035" width="16.375" style="72" customWidth="1"/>
    <col min="1036" max="1036" width="15" style="72" customWidth="1"/>
    <col min="1037" max="1037" width="15.75" style="72" customWidth="1"/>
    <col min="1038" max="1038" width="16.125" style="72" customWidth="1"/>
    <col min="1039" max="1039" width="8.875" style="72" customWidth="1"/>
    <col min="1040" max="1040" width="9.875" style="72" customWidth="1"/>
    <col min="1041" max="1041" width="14.375" style="72" customWidth="1"/>
    <col min="1042" max="1042" width="10.625" style="72" customWidth="1"/>
    <col min="1043" max="1043" width="10.375" style="72" customWidth="1"/>
    <col min="1044" max="1044" width="14" style="72" customWidth="1"/>
    <col min="1045" max="1280" width="9.125" style="72"/>
    <col min="1281" max="1281" width="47.75" style="72" customWidth="1"/>
    <col min="1282" max="1282" width="19.25" style="72" customWidth="1"/>
    <col min="1283" max="1283" width="19.75" style="72" customWidth="1"/>
    <col min="1284" max="1284" width="16.375" style="72" customWidth="1"/>
    <col min="1285" max="1285" width="17.125" style="72" customWidth="1"/>
    <col min="1286" max="1286" width="18" style="72" customWidth="1"/>
    <col min="1287" max="1287" width="10.75" style="72" customWidth="1"/>
    <col min="1288" max="1288" width="10.25" style="72" customWidth="1"/>
    <col min="1289" max="1289" width="14.625" style="72" customWidth="1"/>
    <col min="1290" max="1290" width="15.625" style="72" customWidth="1"/>
    <col min="1291" max="1291" width="16.375" style="72" customWidth="1"/>
    <col min="1292" max="1292" width="15" style="72" customWidth="1"/>
    <col min="1293" max="1293" width="15.75" style="72" customWidth="1"/>
    <col min="1294" max="1294" width="16.125" style="72" customWidth="1"/>
    <col min="1295" max="1295" width="8.875" style="72" customWidth="1"/>
    <col min="1296" max="1296" width="9.875" style="72" customWidth="1"/>
    <col min="1297" max="1297" width="14.375" style="72" customWidth="1"/>
    <col min="1298" max="1298" width="10.625" style="72" customWidth="1"/>
    <col min="1299" max="1299" width="10.375" style="72" customWidth="1"/>
    <col min="1300" max="1300" width="14" style="72" customWidth="1"/>
    <col min="1301" max="1536" width="9.125" style="72"/>
    <col min="1537" max="1537" width="47.75" style="72" customWidth="1"/>
    <col min="1538" max="1538" width="19.25" style="72" customWidth="1"/>
    <col min="1539" max="1539" width="19.75" style="72" customWidth="1"/>
    <col min="1540" max="1540" width="16.375" style="72" customWidth="1"/>
    <col min="1541" max="1541" width="17.125" style="72" customWidth="1"/>
    <col min="1542" max="1542" width="18" style="72" customWidth="1"/>
    <col min="1543" max="1543" width="10.75" style="72" customWidth="1"/>
    <col min="1544" max="1544" width="10.25" style="72" customWidth="1"/>
    <col min="1545" max="1545" width="14.625" style="72" customWidth="1"/>
    <col min="1546" max="1546" width="15.625" style="72" customWidth="1"/>
    <col min="1547" max="1547" width="16.375" style="72" customWidth="1"/>
    <col min="1548" max="1548" width="15" style="72" customWidth="1"/>
    <col min="1549" max="1549" width="15.75" style="72" customWidth="1"/>
    <col min="1550" max="1550" width="16.125" style="72" customWidth="1"/>
    <col min="1551" max="1551" width="8.875" style="72" customWidth="1"/>
    <col min="1552" max="1552" width="9.875" style="72" customWidth="1"/>
    <col min="1553" max="1553" width="14.375" style="72" customWidth="1"/>
    <col min="1554" max="1554" width="10.625" style="72" customWidth="1"/>
    <col min="1555" max="1555" width="10.375" style="72" customWidth="1"/>
    <col min="1556" max="1556" width="14" style="72" customWidth="1"/>
    <col min="1557" max="1792" width="9.125" style="72"/>
    <col min="1793" max="1793" width="47.75" style="72" customWidth="1"/>
    <col min="1794" max="1794" width="19.25" style="72" customWidth="1"/>
    <col min="1795" max="1795" width="19.75" style="72" customWidth="1"/>
    <col min="1796" max="1796" width="16.375" style="72" customWidth="1"/>
    <col min="1797" max="1797" width="17.125" style="72" customWidth="1"/>
    <col min="1798" max="1798" width="18" style="72" customWidth="1"/>
    <col min="1799" max="1799" width="10.75" style="72" customWidth="1"/>
    <col min="1800" max="1800" width="10.25" style="72" customWidth="1"/>
    <col min="1801" max="1801" width="14.625" style="72" customWidth="1"/>
    <col min="1802" max="1802" width="15.625" style="72" customWidth="1"/>
    <col min="1803" max="1803" width="16.375" style="72" customWidth="1"/>
    <col min="1804" max="1804" width="15" style="72" customWidth="1"/>
    <col min="1805" max="1805" width="15.75" style="72" customWidth="1"/>
    <col min="1806" max="1806" width="16.125" style="72" customWidth="1"/>
    <col min="1807" max="1807" width="8.875" style="72" customWidth="1"/>
    <col min="1808" max="1808" width="9.875" style="72" customWidth="1"/>
    <col min="1809" max="1809" width="14.375" style="72" customWidth="1"/>
    <col min="1810" max="1810" width="10.625" style="72" customWidth="1"/>
    <col min="1811" max="1811" width="10.375" style="72" customWidth="1"/>
    <col min="1812" max="1812" width="14" style="72" customWidth="1"/>
    <col min="1813" max="2048" width="9.125" style="72"/>
    <col min="2049" max="2049" width="47.75" style="72" customWidth="1"/>
    <col min="2050" max="2050" width="19.25" style="72" customWidth="1"/>
    <col min="2051" max="2051" width="19.75" style="72" customWidth="1"/>
    <col min="2052" max="2052" width="16.375" style="72" customWidth="1"/>
    <col min="2053" max="2053" width="17.125" style="72" customWidth="1"/>
    <col min="2054" max="2054" width="18" style="72" customWidth="1"/>
    <col min="2055" max="2055" width="10.75" style="72" customWidth="1"/>
    <col min="2056" max="2056" width="10.25" style="72" customWidth="1"/>
    <col min="2057" max="2057" width="14.625" style="72" customWidth="1"/>
    <col min="2058" max="2058" width="15.625" style="72" customWidth="1"/>
    <col min="2059" max="2059" width="16.375" style="72" customWidth="1"/>
    <col min="2060" max="2060" width="15" style="72" customWidth="1"/>
    <col min="2061" max="2061" width="15.75" style="72" customWidth="1"/>
    <col min="2062" max="2062" width="16.125" style="72" customWidth="1"/>
    <col min="2063" max="2063" width="8.875" style="72" customWidth="1"/>
    <col min="2064" max="2064" width="9.875" style="72" customWidth="1"/>
    <col min="2065" max="2065" width="14.375" style="72" customWidth="1"/>
    <col min="2066" max="2066" width="10.625" style="72" customWidth="1"/>
    <col min="2067" max="2067" width="10.375" style="72" customWidth="1"/>
    <col min="2068" max="2068" width="14" style="72" customWidth="1"/>
    <col min="2069" max="2304" width="9.125" style="72"/>
    <col min="2305" max="2305" width="47.75" style="72" customWidth="1"/>
    <col min="2306" max="2306" width="19.25" style="72" customWidth="1"/>
    <col min="2307" max="2307" width="19.75" style="72" customWidth="1"/>
    <col min="2308" max="2308" width="16.375" style="72" customWidth="1"/>
    <col min="2309" max="2309" width="17.125" style="72" customWidth="1"/>
    <col min="2310" max="2310" width="18" style="72" customWidth="1"/>
    <col min="2311" max="2311" width="10.75" style="72" customWidth="1"/>
    <col min="2312" max="2312" width="10.25" style="72" customWidth="1"/>
    <col min="2313" max="2313" width="14.625" style="72" customWidth="1"/>
    <col min="2314" max="2314" width="15.625" style="72" customWidth="1"/>
    <col min="2315" max="2315" width="16.375" style="72" customWidth="1"/>
    <col min="2316" max="2316" width="15" style="72" customWidth="1"/>
    <col min="2317" max="2317" width="15.75" style="72" customWidth="1"/>
    <col min="2318" max="2318" width="16.125" style="72" customWidth="1"/>
    <col min="2319" max="2319" width="8.875" style="72" customWidth="1"/>
    <col min="2320" max="2320" width="9.875" style="72" customWidth="1"/>
    <col min="2321" max="2321" width="14.375" style="72" customWidth="1"/>
    <col min="2322" max="2322" width="10.625" style="72" customWidth="1"/>
    <col min="2323" max="2323" width="10.375" style="72" customWidth="1"/>
    <col min="2324" max="2324" width="14" style="72" customWidth="1"/>
    <col min="2325" max="2560" width="9.125" style="72"/>
    <col min="2561" max="2561" width="47.75" style="72" customWidth="1"/>
    <col min="2562" max="2562" width="19.25" style="72" customWidth="1"/>
    <col min="2563" max="2563" width="19.75" style="72" customWidth="1"/>
    <col min="2564" max="2564" width="16.375" style="72" customWidth="1"/>
    <col min="2565" max="2565" width="17.125" style="72" customWidth="1"/>
    <col min="2566" max="2566" width="18" style="72" customWidth="1"/>
    <col min="2567" max="2567" width="10.75" style="72" customWidth="1"/>
    <col min="2568" max="2568" width="10.25" style="72" customWidth="1"/>
    <col min="2569" max="2569" width="14.625" style="72" customWidth="1"/>
    <col min="2570" max="2570" width="15.625" style="72" customWidth="1"/>
    <col min="2571" max="2571" width="16.375" style="72" customWidth="1"/>
    <col min="2572" max="2572" width="15" style="72" customWidth="1"/>
    <col min="2573" max="2573" width="15.75" style="72" customWidth="1"/>
    <col min="2574" max="2574" width="16.125" style="72" customWidth="1"/>
    <col min="2575" max="2575" width="8.875" style="72" customWidth="1"/>
    <col min="2576" max="2576" width="9.875" style="72" customWidth="1"/>
    <col min="2577" max="2577" width="14.375" style="72" customWidth="1"/>
    <col min="2578" max="2578" width="10.625" style="72" customWidth="1"/>
    <col min="2579" max="2579" width="10.375" style="72" customWidth="1"/>
    <col min="2580" max="2580" width="14" style="72" customWidth="1"/>
    <col min="2581" max="2816" width="9.125" style="72"/>
    <col min="2817" max="2817" width="47.75" style="72" customWidth="1"/>
    <col min="2818" max="2818" width="19.25" style="72" customWidth="1"/>
    <col min="2819" max="2819" width="19.75" style="72" customWidth="1"/>
    <col min="2820" max="2820" width="16.375" style="72" customWidth="1"/>
    <col min="2821" max="2821" width="17.125" style="72" customWidth="1"/>
    <col min="2822" max="2822" width="18" style="72" customWidth="1"/>
    <col min="2823" max="2823" width="10.75" style="72" customWidth="1"/>
    <col min="2824" max="2824" width="10.25" style="72" customWidth="1"/>
    <col min="2825" max="2825" width="14.625" style="72" customWidth="1"/>
    <col min="2826" max="2826" width="15.625" style="72" customWidth="1"/>
    <col min="2827" max="2827" width="16.375" style="72" customWidth="1"/>
    <col min="2828" max="2828" width="15" style="72" customWidth="1"/>
    <col min="2829" max="2829" width="15.75" style="72" customWidth="1"/>
    <col min="2830" max="2830" width="16.125" style="72" customWidth="1"/>
    <col min="2831" max="2831" width="8.875" style="72" customWidth="1"/>
    <col min="2832" max="2832" width="9.875" style="72" customWidth="1"/>
    <col min="2833" max="2833" width="14.375" style="72" customWidth="1"/>
    <col min="2834" max="2834" width="10.625" style="72" customWidth="1"/>
    <col min="2835" max="2835" width="10.375" style="72" customWidth="1"/>
    <col min="2836" max="2836" width="14" style="72" customWidth="1"/>
    <col min="2837" max="3072" width="9.125" style="72"/>
    <col min="3073" max="3073" width="47.75" style="72" customWidth="1"/>
    <col min="3074" max="3074" width="19.25" style="72" customWidth="1"/>
    <col min="3075" max="3075" width="19.75" style="72" customWidth="1"/>
    <col min="3076" max="3076" width="16.375" style="72" customWidth="1"/>
    <col min="3077" max="3077" width="17.125" style="72" customWidth="1"/>
    <col min="3078" max="3078" width="18" style="72" customWidth="1"/>
    <col min="3079" max="3079" width="10.75" style="72" customWidth="1"/>
    <col min="3080" max="3080" width="10.25" style="72" customWidth="1"/>
    <col min="3081" max="3081" width="14.625" style="72" customWidth="1"/>
    <col min="3082" max="3082" width="15.625" style="72" customWidth="1"/>
    <col min="3083" max="3083" width="16.375" style="72" customWidth="1"/>
    <col min="3084" max="3084" width="15" style="72" customWidth="1"/>
    <col min="3085" max="3085" width="15.75" style="72" customWidth="1"/>
    <col min="3086" max="3086" width="16.125" style="72" customWidth="1"/>
    <col min="3087" max="3087" width="8.875" style="72" customWidth="1"/>
    <col min="3088" max="3088" width="9.875" style="72" customWidth="1"/>
    <col min="3089" max="3089" width="14.375" style="72" customWidth="1"/>
    <col min="3090" max="3090" width="10.625" style="72" customWidth="1"/>
    <col min="3091" max="3091" width="10.375" style="72" customWidth="1"/>
    <col min="3092" max="3092" width="14" style="72" customWidth="1"/>
    <col min="3093" max="3328" width="9.125" style="72"/>
    <col min="3329" max="3329" width="47.75" style="72" customWidth="1"/>
    <col min="3330" max="3330" width="19.25" style="72" customWidth="1"/>
    <col min="3331" max="3331" width="19.75" style="72" customWidth="1"/>
    <col min="3332" max="3332" width="16.375" style="72" customWidth="1"/>
    <col min="3333" max="3333" width="17.125" style="72" customWidth="1"/>
    <col min="3334" max="3334" width="18" style="72" customWidth="1"/>
    <col min="3335" max="3335" width="10.75" style="72" customWidth="1"/>
    <col min="3336" max="3336" width="10.25" style="72" customWidth="1"/>
    <col min="3337" max="3337" width="14.625" style="72" customWidth="1"/>
    <col min="3338" max="3338" width="15.625" style="72" customWidth="1"/>
    <col min="3339" max="3339" width="16.375" style="72" customWidth="1"/>
    <col min="3340" max="3340" width="15" style="72" customWidth="1"/>
    <col min="3341" max="3341" width="15.75" style="72" customWidth="1"/>
    <col min="3342" max="3342" width="16.125" style="72" customWidth="1"/>
    <col min="3343" max="3343" width="8.875" style="72" customWidth="1"/>
    <col min="3344" max="3344" width="9.875" style="72" customWidth="1"/>
    <col min="3345" max="3345" width="14.375" style="72" customWidth="1"/>
    <col min="3346" max="3346" width="10.625" style="72" customWidth="1"/>
    <col min="3347" max="3347" width="10.375" style="72" customWidth="1"/>
    <col min="3348" max="3348" width="14" style="72" customWidth="1"/>
    <col min="3349" max="3584" width="9.125" style="72"/>
    <col min="3585" max="3585" width="47.75" style="72" customWidth="1"/>
    <col min="3586" max="3586" width="19.25" style="72" customWidth="1"/>
    <col min="3587" max="3587" width="19.75" style="72" customWidth="1"/>
    <col min="3588" max="3588" width="16.375" style="72" customWidth="1"/>
    <col min="3589" max="3589" width="17.125" style="72" customWidth="1"/>
    <col min="3590" max="3590" width="18" style="72" customWidth="1"/>
    <col min="3591" max="3591" width="10.75" style="72" customWidth="1"/>
    <col min="3592" max="3592" width="10.25" style="72" customWidth="1"/>
    <col min="3593" max="3593" width="14.625" style="72" customWidth="1"/>
    <col min="3594" max="3594" width="15.625" style="72" customWidth="1"/>
    <col min="3595" max="3595" width="16.375" style="72" customWidth="1"/>
    <col min="3596" max="3596" width="15" style="72" customWidth="1"/>
    <col min="3597" max="3597" width="15.75" style="72" customWidth="1"/>
    <col min="3598" max="3598" width="16.125" style="72" customWidth="1"/>
    <col min="3599" max="3599" width="8.875" style="72" customWidth="1"/>
    <col min="3600" max="3600" width="9.875" style="72" customWidth="1"/>
    <col min="3601" max="3601" width="14.375" style="72" customWidth="1"/>
    <col min="3602" max="3602" width="10.625" style="72" customWidth="1"/>
    <col min="3603" max="3603" width="10.375" style="72" customWidth="1"/>
    <col min="3604" max="3604" width="14" style="72" customWidth="1"/>
    <col min="3605" max="3840" width="9.125" style="72"/>
    <col min="3841" max="3841" width="47.75" style="72" customWidth="1"/>
    <col min="3842" max="3842" width="19.25" style="72" customWidth="1"/>
    <col min="3843" max="3843" width="19.75" style="72" customWidth="1"/>
    <col min="3844" max="3844" width="16.375" style="72" customWidth="1"/>
    <col min="3845" max="3845" width="17.125" style="72" customWidth="1"/>
    <col min="3846" max="3846" width="18" style="72" customWidth="1"/>
    <col min="3847" max="3847" width="10.75" style="72" customWidth="1"/>
    <col min="3848" max="3848" width="10.25" style="72" customWidth="1"/>
    <col min="3849" max="3849" width="14.625" style="72" customWidth="1"/>
    <col min="3850" max="3850" width="15.625" style="72" customWidth="1"/>
    <col min="3851" max="3851" width="16.375" style="72" customWidth="1"/>
    <col min="3852" max="3852" width="15" style="72" customWidth="1"/>
    <col min="3853" max="3853" width="15.75" style="72" customWidth="1"/>
    <col min="3854" max="3854" width="16.125" style="72" customWidth="1"/>
    <col min="3855" max="3855" width="8.875" style="72" customWidth="1"/>
    <col min="3856" max="3856" width="9.875" style="72" customWidth="1"/>
    <col min="3857" max="3857" width="14.375" style="72" customWidth="1"/>
    <col min="3858" max="3858" width="10.625" style="72" customWidth="1"/>
    <col min="3859" max="3859" width="10.375" style="72" customWidth="1"/>
    <col min="3860" max="3860" width="14" style="72" customWidth="1"/>
    <col min="3861" max="4096" width="9.125" style="72"/>
    <col min="4097" max="4097" width="47.75" style="72" customWidth="1"/>
    <col min="4098" max="4098" width="19.25" style="72" customWidth="1"/>
    <col min="4099" max="4099" width="19.75" style="72" customWidth="1"/>
    <col min="4100" max="4100" width="16.375" style="72" customWidth="1"/>
    <col min="4101" max="4101" width="17.125" style="72" customWidth="1"/>
    <col min="4102" max="4102" width="18" style="72" customWidth="1"/>
    <col min="4103" max="4103" width="10.75" style="72" customWidth="1"/>
    <col min="4104" max="4104" width="10.25" style="72" customWidth="1"/>
    <col min="4105" max="4105" width="14.625" style="72" customWidth="1"/>
    <col min="4106" max="4106" width="15.625" style="72" customWidth="1"/>
    <col min="4107" max="4107" width="16.375" style="72" customWidth="1"/>
    <col min="4108" max="4108" width="15" style="72" customWidth="1"/>
    <col min="4109" max="4109" width="15.75" style="72" customWidth="1"/>
    <col min="4110" max="4110" width="16.125" style="72" customWidth="1"/>
    <col min="4111" max="4111" width="8.875" style="72" customWidth="1"/>
    <col min="4112" max="4112" width="9.875" style="72" customWidth="1"/>
    <col min="4113" max="4113" width="14.375" style="72" customWidth="1"/>
    <col min="4114" max="4114" width="10.625" style="72" customWidth="1"/>
    <col min="4115" max="4115" width="10.375" style="72" customWidth="1"/>
    <col min="4116" max="4116" width="14" style="72" customWidth="1"/>
    <col min="4117" max="4352" width="9.125" style="72"/>
    <col min="4353" max="4353" width="47.75" style="72" customWidth="1"/>
    <col min="4354" max="4354" width="19.25" style="72" customWidth="1"/>
    <col min="4355" max="4355" width="19.75" style="72" customWidth="1"/>
    <col min="4356" max="4356" width="16.375" style="72" customWidth="1"/>
    <col min="4357" max="4357" width="17.125" style="72" customWidth="1"/>
    <col min="4358" max="4358" width="18" style="72" customWidth="1"/>
    <col min="4359" max="4359" width="10.75" style="72" customWidth="1"/>
    <col min="4360" max="4360" width="10.25" style="72" customWidth="1"/>
    <col min="4361" max="4361" width="14.625" style="72" customWidth="1"/>
    <col min="4362" max="4362" width="15.625" style="72" customWidth="1"/>
    <col min="4363" max="4363" width="16.375" style="72" customWidth="1"/>
    <col min="4364" max="4364" width="15" style="72" customWidth="1"/>
    <col min="4365" max="4365" width="15.75" style="72" customWidth="1"/>
    <col min="4366" max="4366" width="16.125" style="72" customWidth="1"/>
    <col min="4367" max="4367" width="8.875" style="72" customWidth="1"/>
    <col min="4368" max="4368" width="9.875" style="72" customWidth="1"/>
    <col min="4369" max="4369" width="14.375" style="72" customWidth="1"/>
    <col min="4370" max="4370" width="10.625" style="72" customWidth="1"/>
    <col min="4371" max="4371" width="10.375" style="72" customWidth="1"/>
    <col min="4372" max="4372" width="14" style="72" customWidth="1"/>
    <col min="4373" max="4608" width="9.125" style="72"/>
    <col min="4609" max="4609" width="47.75" style="72" customWidth="1"/>
    <col min="4610" max="4610" width="19.25" style="72" customWidth="1"/>
    <col min="4611" max="4611" width="19.75" style="72" customWidth="1"/>
    <col min="4612" max="4612" width="16.375" style="72" customWidth="1"/>
    <col min="4613" max="4613" width="17.125" style="72" customWidth="1"/>
    <col min="4614" max="4614" width="18" style="72" customWidth="1"/>
    <col min="4615" max="4615" width="10.75" style="72" customWidth="1"/>
    <col min="4616" max="4616" width="10.25" style="72" customWidth="1"/>
    <col min="4617" max="4617" width="14.625" style="72" customWidth="1"/>
    <col min="4618" max="4618" width="15.625" style="72" customWidth="1"/>
    <col min="4619" max="4619" width="16.375" style="72" customWidth="1"/>
    <col min="4620" max="4620" width="15" style="72" customWidth="1"/>
    <col min="4621" max="4621" width="15.75" style="72" customWidth="1"/>
    <col min="4622" max="4622" width="16.125" style="72" customWidth="1"/>
    <col min="4623" max="4623" width="8.875" style="72" customWidth="1"/>
    <col min="4624" max="4624" width="9.875" style="72" customWidth="1"/>
    <col min="4625" max="4625" width="14.375" style="72" customWidth="1"/>
    <col min="4626" max="4626" width="10.625" style="72" customWidth="1"/>
    <col min="4627" max="4627" width="10.375" style="72" customWidth="1"/>
    <col min="4628" max="4628" width="14" style="72" customWidth="1"/>
    <col min="4629" max="4864" width="9.125" style="72"/>
    <col min="4865" max="4865" width="47.75" style="72" customWidth="1"/>
    <col min="4866" max="4866" width="19.25" style="72" customWidth="1"/>
    <col min="4867" max="4867" width="19.75" style="72" customWidth="1"/>
    <col min="4868" max="4868" width="16.375" style="72" customWidth="1"/>
    <col min="4869" max="4869" width="17.125" style="72" customWidth="1"/>
    <col min="4870" max="4870" width="18" style="72" customWidth="1"/>
    <col min="4871" max="4871" width="10.75" style="72" customWidth="1"/>
    <col min="4872" max="4872" width="10.25" style="72" customWidth="1"/>
    <col min="4873" max="4873" width="14.625" style="72" customWidth="1"/>
    <col min="4874" max="4874" width="15.625" style="72" customWidth="1"/>
    <col min="4875" max="4875" width="16.375" style="72" customWidth="1"/>
    <col min="4876" max="4876" width="15" style="72" customWidth="1"/>
    <col min="4877" max="4877" width="15.75" style="72" customWidth="1"/>
    <col min="4878" max="4878" width="16.125" style="72" customWidth="1"/>
    <col min="4879" max="4879" width="8.875" style="72" customWidth="1"/>
    <col min="4880" max="4880" width="9.875" style="72" customWidth="1"/>
    <col min="4881" max="4881" width="14.375" style="72" customWidth="1"/>
    <col min="4882" max="4882" width="10.625" style="72" customWidth="1"/>
    <col min="4883" max="4883" width="10.375" style="72" customWidth="1"/>
    <col min="4884" max="4884" width="14" style="72" customWidth="1"/>
    <col min="4885" max="5120" width="9.125" style="72"/>
    <col min="5121" max="5121" width="47.75" style="72" customWidth="1"/>
    <col min="5122" max="5122" width="19.25" style="72" customWidth="1"/>
    <col min="5123" max="5123" width="19.75" style="72" customWidth="1"/>
    <col min="5124" max="5124" width="16.375" style="72" customWidth="1"/>
    <col min="5125" max="5125" width="17.125" style="72" customWidth="1"/>
    <col min="5126" max="5126" width="18" style="72" customWidth="1"/>
    <col min="5127" max="5127" width="10.75" style="72" customWidth="1"/>
    <col min="5128" max="5128" width="10.25" style="72" customWidth="1"/>
    <col min="5129" max="5129" width="14.625" style="72" customWidth="1"/>
    <col min="5130" max="5130" width="15.625" style="72" customWidth="1"/>
    <col min="5131" max="5131" width="16.375" style="72" customWidth="1"/>
    <col min="5132" max="5132" width="15" style="72" customWidth="1"/>
    <col min="5133" max="5133" width="15.75" style="72" customWidth="1"/>
    <col min="5134" max="5134" width="16.125" style="72" customWidth="1"/>
    <col min="5135" max="5135" width="8.875" style="72" customWidth="1"/>
    <col min="5136" max="5136" width="9.875" style="72" customWidth="1"/>
    <col min="5137" max="5137" width="14.375" style="72" customWidth="1"/>
    <col min="5138" max="5138" width="10.625" style="72" customWidth="1"/>
    <col min="5139" max="5139" width="10.375" style="72" customWidth="1"/>
    <col min="5140" max="5140" width="14" style="72" customWidth="1"/>
    <col min="5141" max="5376" width="9.125" style="72"/>
    <col min="5377" max="5377" width="47.75" style="72" customWidth="1"/>
    <col min="5378" max="5378" width="19.25" style="72" customWidth="1"/>
    <col min="5379" max="5379" width="19.75" style="72" customWidth="1"/>
    <col min="5380" max="5380" width="16.375" style="72" customWidth="1"/>
    <col min="5381" max="5381" width="17.125" style="72" customWidth="1"/>
    <col min="5382" max="5382" width="18" style="72" customWidth="1"/>
    <col min="5383" max="5383" width="10.75" style="72" customWidth="1"/>
    <col min="5384" max="5384" width="10.25" style="72" customWidth="1"/>
    <col min="5385" max="5385" width="14.625" style="72" customWidth="1"/>
    <col min="5386" max="5386" width="15.625" style="72" customWidth="1"/>
    <col min="5387" max="5387" width="16.375" style="72" customWidth="1"/>
    <col min="5388" max="5388" width="15" style="72" customWidth="1"/>
    <col min="5389" max="5389" width="15.75" style="72" customWidth="1"/>
    <col min="5390" max="5390" width="16.125" style="72" customWidth="1"/>
    <col min="5391" max="5391" width="8.875" style="72" customWidth="1"/>
    <col min="5392" max="5392" width="9.875" style="72" customWidth="1"/>
    <col min="5393" max="5393" width="14.375" style="72" customWidth="1"/>
    <col min="5394" max="5394" width="10.625" style="72" customWidth="1"/>
    <col min="5395" max="5395" width="10.375" style="72" customWidth="1"/>
    <col min="5396" max="5396" width="14" style="72" customWidth="1"/>
    <col min="5397" max="5632" width="9.125" style="72"/>
    <col min="5633" max="5633" width="47.75" style="72" customWidth="1"/>
    <col min="5634" max="5634" width="19.25" style="72" customWidth="1"/>
    <col min="5635" max="5635" width="19.75" style="72" customWidth="1"/>
    <col min="5636" max="5636" width="16.375" style="72" customWidth="1"/>
    <col min="5637" max="5637" width="17.125" style="72" customWidth="1"/>
    <col min="5638" max="5638" width="18" style="72" customWidth="1"/>
    <col min="5639" max="5639" width="10.75" style="72" customWidth="1"/>
    <col min="5640" max="5640" width="10.25" style="72" customWidth="1"/>
    <col min="5641" max="5641" width="14.625" style="72" customWidth="1"/>
    <col min="5642" max="5642" width="15.625" style="72" customWidth="1"/>
    <col min="5643" max="5643" width="16.375" style="72" customWidth="1"/>
    <col min="5644" max="5644" width="15" style="72" customWidth="1"/>
    <col min="5645" max="5645" width="15.75" style="72" customWidth="1"/>
    <col min="5646" max="5646" width="16.125" style="72" customWidth="1"/>
    <col min="5647" max="5647" width="8.875" style="72" customWidth="1"/>
    <col min="5648" max="5648" width="9.875" style="72" customWidth="1"/>
    <col min="5649" max="5649" width="14.375" style="72" customWidth="1"/>
    <col min="5650" max="5650" width="10.625" style="72" customWidth="1"/>
    <col min="5651" max="5651" width="10.375" style="72" customWidth="1"/>
    <col min="5652" max="5652" width="14" style="72" customWidth="1"/>
    <col min="5653" max="5888" width="9.125" style="72"/>
    <col min="5889" max="5889" width="47.75" style="72" customWidth="1"/>
    <col min="5890" max="5890" width="19.25" style="72" customWidth="1"/>
    <col min="5891" max="5891" width="19.75" style="72" customWidth="1"/>
    <col min="5892" max="5892" width="16.375" style="72" customWidth="1"/>
    <col min="5893" max="5893" width="17.125" style="72" customWidth="1"/>
    <col min="5894" max="5894" width="18" style="72" customWidth="1"/>
    <col min="5895" max="5895" width="10.75" style="72" customWidth="1"/>
    <col min="5896" max="5896" width="10.25" style="72" customWidth="1"/>
    <col min="5897" max="5897" width="14.625" style="72" customWidth="1"/>
    <col min="5898" max="5898" width="15.625" style="72" customWidth="1"/>
    <col min="5899" max="5899" width="16.375" style="72" customWidth="1"/>
    <col min="5900" max="5900" width="15" style="72" customWidth="1"/>
    <col min="5901" max="5901" width="15.75" style="72" customWidth="1"/>
    <col min="5902" max="5902" width="16.125" style="72" customWidth="1"/>
    <col min="5903" max="5903" width="8.875" style="72" customWidth="1"/>
    <col min="5904" max="5904" width="9.875" style="72" customWidth="1"/>
    <col min="5905" max="5905" width="14.375" style="72" customWidth="1"/>
    <col min="5906" max="5906" width="10.625" style="72" customWidth="1"/>
    <col min="5907" max="5907" width="10.375" style="72" customWidth="1"/>
    <col min="5908" max="5908" width="14" style="72" customWidth="1"/>
    <col min="5909" max="6144" width="9.125" style="72"/>
    <col min="6145" max="6145" width="47.75" style="72" customWidth="1"/>
    <col min="6146" max="6146" width="19.25" style="72" customWidth="1"/>
    <col min="6147" max="6147" width="19.75" style="72" customWidth="1"/>
    <col min="6148" max="6148" width="16.375" style="72" customWidth="1"/>
    <col min="6149" max="6149" width="17.125" style="72" customWidth="1"/>
    <col min="6150" max="6150" width="18" style="72" customWidth="1"/>
    <col min="6151" max="6151" width="10.75" style="72" customWidth="1"/>
    <col min="6152" max="6152" width="10.25" style="72" customWidth="1"/>
    <col min="6153" max="6153" width="14.625" style="72" customWidth="1"/>
    <col min="6154" max="6154" width="15.625" style="72" customWidth="1"/>
    <col min="6155" max="6155" width="16.375" style="72" customWidth="1"/>
    <col min="6156" max="6156" width="15" style="72" customWidth="1"/>
    <col min="6157" max="6157" width="15.75" style="72" customWidth="1"/>
    <col min="6158" max="6158" width="16.125" style="72" customWidth="1"/>
    <col min="6159" max="6159" width="8.875" style="72" customWidth="1"/>
    <col min="6160" max="6160" width="9.875" style="72" customWidth="1"/>
    <col min="6161" max="6161" width="14.375" style="72" customWidth="1"/>
    <col min="6162" max="6162" width="10.625" style="72" customWidth="1"/>
    <col min="6163" max="6163" width="10.375" style="72" customWidth="1"/>
    <col min="6164" max="6164" width="14" style="72" customWidth="1"/>
    <col min="6165" max="6400" width="9.125" style="72"/>
    <col min="6401" max="6401" width="47.75" style="72" customWidth="1"/>
    <col min="6402" max="6402" width="19.25" style="72" customWidth="1"/>
    <col min="6403" max="6403" width="19.75" style="72" customWidth="1"/>
    <col min="6404" max="6404" width="16.375" style="72" customWidth="1"/>
    <col min="6405" max="6405" width="17.125" style="72" customWidth="1"/>
    <col min="6406" max="6406" width="18" style="72" customWidth="1"/>
    <col min="6407" max="6407" width="10.75" style="72" customWidth="1"/>
    <col min="6408" max="6408" width="10.25" style="72" customWidth="1"/>
    <col min="6409" max="6409" width="14.625" style="72" customWidth="1"/>
    <col min="6410" max="6410" width="15.625" style="72" customWidth="1"/>
    <col min="6411" max="6411" width="16.375" style="72" customWidth="1"/>
    <col min="6412" max="6412" width="15" style="72" customWidth="1"/>
    <col min="6413" max="6413" width="15.75" style="72" customWidth="1"/>
    <col min="6414" max="6414" width="16.125" style="72" customWidth="1"/>
    <col min="6415" max="6415" width="8.875" style="72" customWidth="1"/>
    <col min="6416" max="6416" width="9.875" style="72" customWidth="1"/>
    <col min="6417" max="6417" width="14.375" style="72" customWidth="1"/>
    <col min="6418" max="6418" width="10.625" style="72" customWidth="1"/>
    <col min="6419" max="6419" width="10.375" style="72" customWidth="1"/>
    <col min="6420" max="6420" width="14" style="72" customWidth="1"/>
    <col min="6421" max="6656" width="9.125" style="72"/>
    <col min="6657" max="6657" width="47.75" style="72" customWidth="1"/>
    <col min="6658" max="6658" width="19.25" style="72" customWidth="1"/>
    <col min="6659" max="6659" width="19.75" style="72" customWidth="1"/>
    <col min="6660" max="6660" width="16.375" style="72" customWidth="1"/>
    <col min="6661" max="6661" width="17.125" style="72" customWidth="1"/>
    <col min="6662" max="6662" width="18" style="72" customWidth="1"/>
    <col min="6663" max="6663" width="10.75" style="72" customWidth="1"/>
    <col min="6664" max="6664" width="10.25" style="72" customWidth="1"/>
    <col min="6665" max="6665" width="14.625" style="72" customWidth="1"/>
    <col min="6666" max="6666" width="15.625" style="72" customWidth="1"/>
    <col min="6667" max="6667" width="16.375" style="72" customWidth="1"/>
    <col min="6668" max="6668" width="15" style="72" customWidth="1"/>
    <col min="6669" max="6669" width="15.75" style="72" customWidth="1"/>
    <col min="6670" max="6670" width="16.125" style="72" customWidth="1"/>
    <col min="6671" max="6671" width="8.875" style="72" customWidth="1"/>
    <col min="6672" max="6672" width="9.875" style="72" customWidth="1"/>
    <col min="6673" max="6673" width="14.375" style="72" customWidth="1"/>
    <col min="6674" max="6674" width="10.625" style="72" customWidth="1"/>
    <col min="6675" max="6675" width="10.375" style="72" customWidth="1"/>
    <col min="6676" max="6676" width="14" style="72" customWidth="1"/>
    <col min="6677" max="6912" width="9.125" style="72"/>
    <col min="6913" max="6913" width="47.75" style="72" customWidth="1"/>
    <col min="6914" max="6914" width="19.25" style="72" customWidth="1"/>
    <col min="6915" max="6915" width="19.75" style="72" customWidth="1"/>
    <col min="6916" max="6916" width="16.375" style="72" customWidth="1"/>
    <col min="6917" max="6917" width="17.125" style="72" customWidth="1"/>
    <col min="6918" max="6918" width="18" style="72" customWidth="1"/>
    <col min="6919" max="6919" width="10.75" style="72" customWidth="1"/>
    <col min="6920" max="6920" width="10.25" style="72" customWidth="1"/>
    <col min="6921" max="6921" width="14.625" style="72" customWidth="1"/>
    <col min="6922" max="6922" width="15.625" style="72" customWidth="1"/>
    <col min="6923" max="6923" width="16.375" style="72" customWidth="1"/>
    <col min="6924" max="6924" width="15" style="72" customWidth="1"/>
    <col min="6925" max="6925" width="15.75" style="72" customWidth="1"/>
    <col min="6926" max="6926" width="16.125" style="72" customWidth="1"/>
    <col min="6927" max="6927" width="8.875" style="72" customWidth="1"/>
    <col min="6928" max="6928" width="9.875" style="72" customWidth="1"/>
    <col min="6929" max="6929" width="14.375" style="72" customWidth="1"/>
    <col min="6930" max="6930" width="10.625" style="72" customWidth="1"/>
    <col min="6931" max="6931" width="10.375" style="72" customWidth="1"/>
    <col min="6932" max="6932" width="14" style="72" customWidth="1"/>
    <col min="6933" max="7168" width="9.125" style="72"/>
    <col min="7169" max="7169" width="47.75" style="72" customWidth="1"/>
    <col min="7170" max="7170" width="19.25" style="72" customWidth="1"/>
    <col min="7171" max="7171" width="19.75" style="72" customWidth="1"/>
    <col min="7172" max="7172" width="16.375" style="72" customWidth="1"/>
    <col min="7173" max="7173" width="17.125" style="72" customWidth="1"/>
    <col min="7174" max="7174" width="18" style="72" customWidth="1"/>
    <col min="7175" max="7175" width="10.75" style="72" customWidth="1"/>
    <col min="7176" max="7176" width="10.25" style="72" customWidth="1"/>
    <col min="7177" max="7177" width="14.625" style="72" customWidth="1"/>
    <col min="7178" max="7178" width="15.625" style="72" customWidth="1"/>
    <col min="7179" max="7179" width="16.375" style="72" customWidth="1"/>
    <col min="7180" max="7180" width="15" style="72" customWidth="1"/>
    <col min="7181" max="7181" width="15.75" style="72" customWidth="1"/>
    <col min="7182" max="7182" width="16.125" style="72" customWidth="1"/>
    <col min="7183" max="7183" width="8.875" style="72" customWidth="1"/>
    <col min="7184" max="7184" width="9.875" style="72" customWidth="1"/>
    <col min="7185" max="7185" width="14.375" style="72" customWidth="1"/>
    <col min="7186" max="7186" width="10.625" style="72" customWidth="1"/>
    <col min="7187" max="7187" width="10.375" style="72" customWidth="1"/>
    <col min="7188" max="7188" width="14" style="72" customWidth="1"/>
    <col min="7189" max="7424" width="9.125" style="72"/>
    <col min="7425" max="7425" width="47.75" style="72" customWidth="1"/>
    <col min="7426" max="7426" width="19.25" style="72" customWidth="1"/>
    <col min="7427" max="7427" width="19.75" style="72" customWidth="1"/>
    <col min="7428" max="7428" width="16.375" style="72" customWidth="1"/>
    <col min="7429" max="7429" width="17.125" style="72" customWidth="1"/>
    <col min="7430" max="7430" width="18" style="72" customWidth="1"/>
    <col min="7431" max="7431" width="10.75" style="72" customWidth="1"/>
    <col min="7432" max="7432" width="10.25" style="72" customWidth="1"/>
    <col min="7433" max="7433" width="14.625" style="72" customWidth="1"/>
    <col min="7434" max="7434" width="15.625" style="72" customWidth="1"/>
    <col min="7435" max="7435" width="16.375" style="72" customWidth="1"/>
    <col min="7436" max="7436" width="15" style="72" customWidth="1"/>
    <col min="7437" max="7437" width="15.75" style="72" customWidth="1"/>
    <col min="7438" max="7438" width="16.125" style="72" customWidth="1"/>
    <col min="7439" max="7439" width="8.875" style="72" customWidth="1"/>
    <col min="7440" max="7440" width="9.875" style="72" customWidth="1"/>
    <col min="7441" max="7441" width="14.375" style="72" customWidth="1"/>
    <col min="7442" max="7442" width="10.625" style="72" customWidth="1"/>
    <col min="7443" max="7443" width="10.375" style="72" customWidth="1"/>
    <col min="7444" max="7444" width="14" style="72" customWidth="1"/>
    <col min="7445" max="7680" width="9.125" style="72"/>
    <col min="7681" max="7681" width="47.75" style="72" customWidth="1"/>
    <col min="7682" max="7682" width="19.25" style="72" customWidth="1"/>
    <col min="7683" max="7683" width="19.75" style="72" customWidth="1"/>
    <col min="7684" max="7684" width="16.375" style="72" customWidth="1"/>
    <col min="7685" max="7685" width="17.125" style="72" customWidth="1"/>
    <col min="7686" max="7686" width="18" style="72" customWidth="1"/>
    <col min="7687" max="7687" width="10.75" style="72" customWidth="1"/>
    <col min="7688" max="7688" width="10.25" style="72" customWidth="1"/>
    <col min="7689" max="7689" width="14.625" style="72" customWidth="1"/>
    <col min="7690" max="7690" width="15.625" style="72" customWidth="1"/>
    <col min="7691" max="7691" width="16.375" style="72" customWidth="1"/>
    <col min="7692" max="7692" width="15" style="72" customWidth="1"/>
    <col min="7693" max="7693" width="15.75" style="72" customWidth="1"/>
    <col min="7694" max="7694" width="16.125" style="72" customWidth="1"/>
    <col min="7695" max="7695" width="8.875" style="72" customWidth="1"/>
    <col min="7696" max="7696" width="9.875" style="72" customWidth="1"/>
    <col min="7697" max="7697" width="14.375" style="72" customWidth="1"/>
    <col min="7698" max="7698" width="10.625" style="72" customWidth="1"/>
    <col min="7699" max="7699" width="10.375" style="72" customWidth="1"/>
    <col min="7700" max="7700" width="14" style="72" customWidth="1"/>
    <col min="7701" max="7936" width="9.125" style="72"/>
    <col min="7937" max="7937" width="47.75" style="72" customWidth="1"/>
    <col min="7938" max="7938" width="19.25" style="72" customWidth="1"/>
    <col min="7939" max="7939" width="19.75" style="72" customWidth="1"/>
    <col min="7940" max="7940" width="16.375" style="72" customWidth="1"/>
    <col min="7941" max="7941" width="17.125" style="72" customWidth="1"/>
    <col min="7942" max="7942" width="18" style="72" customWidth="1"/>
    <col min="7943" max="7943" width="10.75" style="72" customWidth="1"/>
    <col min="7944" max="7944" width="10.25" style="72" customWidth="1"/>
    <col min="7945" max="7945" width="14.625" style="72" customWidth="1"/>
    <col min="7946" max="7946" width="15.625" style="72" customWidth="1"/>
    <col min="7947" max="7947" width="16.375" style="72" customWidth="1"/>
    <col min="7948" max="7948" width="15" style="72" customWidth="1"/>
    <col min="7949" max="7949" width="15.75" style="72" customWidth="1"/>
    <col min="7950" max="7950" width="16.125" style="72" customWidth="1"/>
    <col min="7951" max="7951" width="8.875" style="72" customWidth="1"/>
    <col min="7952" max="7952" width="9.875" style="72" customWidth="1"/>
    <col min="7953" max="7953" width="14.375" style="72" customWidth="1"/>
    <col min="7954" max="7954" width="10.625" style="72" customWidth="1"/>
    <col min="7955" max="7955" width="10.375" style="72" customWidth="1"/>
    <col min="7956" max="7956" width="14" style="72" customWidth="1"/>
    <col min="7957" max="8192" width="9.125" style="72"/>
    <col min="8193" max="8193" width="47.75" style="72" customWidth="1"/>
    <col min="8194" max="8194" width="19.25" style="72" customWidth="1"/>
    <col min="8195" max="8195" width="19.75" style="72" customWidth="1"/>
    <col min="8196" max="8196" width="16.375" style="72" customWidth="1"/>
    <col min="8197" max="8197" width="17.125" style="72" customWidth="1"/>
    <col min="8198" max="8198" width="18" style="72" customWidth="1"/>
    <col min="8199" max="8199" width="10.75" style="72" customWidth="1"/>
    <col min="8200" max="8200" width="10.25" style="72" customWidth="1"/>
    <col min="8201" max="8201" width="14.625" style="72" customWidth="1"/>
    <col min="8202" max="8202" width="15.625" style="72" customWidth="1"/>
    <col min="8203" max="8203" width="16.375" style="72" customWidth="1"/>
    <col min="8204" max="8204" width="15" style="72" customWidth="1"/>
    <col min="8205" max="8205" width="15.75" style="72" customWidth="1"/>
    <col min="8206" max="8206" width="16.125" style="72" customWidth="1"/>
    <col min="8207" max="8207" width="8.875" style="72" customWidth="1"/>
    <col min="8208" max="8208" width="9.875" style="72" customWidth="1"/>
    <col min="8209" max="8209" width="14.375" style="72" customWidth="1"/>
    <col min="8210" max="8210" width="10.625" style="72" customWidth="1"/>
    <col min="8211" max="8211" width="10.375" style="72" customWidth="1"/>
    <col min="8212" max="8212" width="14" style="72" customWidth="1"/>
    <col min="8213" max="8448" width="9.125" style="72"/>
    <col min="8449" max="8449" width="47.75" style="72" customWidth="1"/>
    <col min="8450" max="8450" width="19.25" style="72" customWidth="1"/>
    <col min="8451" max="8451" width="19.75" style="72" customWidth="1"/>
    <col min="8452" max="8452" width="16.375" style="72" customWidth="1"/>
    <col min="8453" max="8453" width="17.125" style="72" customWidth="1"/>
    <col min="8454" max="8454" width="18" style="72" customWidth="1"/>
    <col min="8455" max="8455" width="10.75" style="72" customWidth="1"/>
    <col min="8456" max="8456" width="10.25" style="72" customWidth="1"/>
    <col min="8457" max="8457" width="14.625" style="72" customWidth="1"/>
    <col min="8458" max="8458" width="15.625" style="72" customWidth="1"/>
    <col min="8459" max="8459" width="16.375" style="72" customWidth="1"/>
    <col min="8460" max="8460" width="15" style="72" customWidth="1"/>
    <col min="8461" max="8461" width="15.75" style="72" customWidth="1"/>
    <col min="8462" max="8462" width="16.125" style="72" customWidth="1"/>
    <col min="8463" max="8463" width="8.875" style="72" customWidth="1"/>
    <col min="8464" max="8464" width="9.875" style="72" customWidth="1"/>
    <col min="8465" max="8465" width="14.375" style="72" customWidth="1"/>
    <col min="8466" max="8466" width="10.625" style="72" customWidth="1"/>
    <col min="8467" max="8467" width="10.375" style="72" customWidth="1"/>
    <col min="8468" max="8468" width="14" style="72" customWidth="1"/>
    <col min="8469" max="8704" width="9.125" style="72"/>
    <col min="8705" max="8705" width="47.75" style="72" customWidth="1"/>
    <col min="8706" max="8706" width="19.25" style="72" customWidth="1"/>
    <col min="8707" max="8707" width="19.75" style="72" customWidth="1"/>
    <col min="8708" max="8708" width="16.375" style="72" customWidth="1"/>
    <col min="8709" max="8709" width="17.125" style="72" customWidth="1"/>
    <col min="8710" max="8710" width="18" style="72" customWidth="1"/>
    <col min="8711" max="8711" width="10.75" style="72" customWidth="1"/>
    <col min="8712" max="8712" width="10.25" style="72" customWidth="1"/>
    <col min="8713" max="8713" width="14.625" style="72" customWidth="1"/>
    <col min="8714" max="8714" width="15.625" style="72" customWidth="1"/>
    <col min="8715" max="8715" width="16.375" style="72" customWidth="1"/>
    <col min="8716" max="8716" width="15" style="72" customWidth="1"/>
    <col min="8717" max="8717" width="15.75" style="72" customWidth="1"/>
    <col min="8718" max="8718" width="16.125" style="72" customWidth="1"/>
    <col min="8719" max="8719" width="8.875" style="72" customWidth="1"/>
    <col min="8720" max="8720" width="9.875" style="72" customWidth="1"/>
    <col min="8721" max="8721" width="14.375" style="72" customWidth="1"/>
    <col min="8722" max="8722" width="10.625" style="72" customWidth="1"/>
    <col min="8723" max="8723" width="10.375" style="72" customWidth="1"/>
    <col min="8724" max="8724" width="14" style="72" customWidth="1"/>
    <col min="8725" max="8960" width="9.125" style="72"/>
    <col min="8961" max="8961" width="47.75" style="72" customWidth="1"/>
    <col min="8962" max="8962" width="19.25" style="72" customWidth="1"/>
    <col min="8963" max="8963" width="19.75" style="72" customWidth="1"/>
    <col min="8964" max="8964" width="16.375" style="72" customWidth="1"/>
    <col min="8965" max="8965" width="17.125" style="72" customWidth="1"/>
    <col min="8966" max="8966" width="18" style="72" customWidth="1"/>
    <col min="8967" max="8967" width="10.75" style="72" customWidth="1"/>
    <col min="8968" max="8968" width="10.25" style="72" customWidth="1"/>
    <col min="8969" max="8969" width="14.625" style="72" customWidth="1"/>
    <col min="8970" max="8970" width="15.625" style="72" customWidth="1"/>
    <col min="8971" max="8971" width="16.375" style="72" customWidth="1"/>
    <col min="8972" max="8972" width="15" style="72" customWidth="1"/>
    <col min="8973" max="8973" width="15.75" style="72" customWidth="1"/>
    <col min="8974" max="8974" width="16.125" style="72" customWidth="1"/>
    <col min="8975" max="8975" width="8.875" style="72" customWidth="1"/>
    <col min="8976" max="8976" width="9.875" style="72" customWidth="1"/>
    <col min="8977" max="8977" width="14.375" style="72" customWidth="1"/>
    <col min="8978" max="8978" width="10.625" style="72" customWidth="1"/>
    <col min="8979" max="8979" width="10.375" style="72" customWidth="1"/>
    <col min="8980" max="8980" width="14" style="72" customWidth="1"/>
    <col min="8981" max="9216" width="9.125" style="72"/>
    <col min="9217" max="9217" width="47.75" style="72" customWidth="1"/>
    <col min="9218" max="9218" width="19.25" style="72" customWidth="1"/>
    <col min="9219" max="9219" width="19.75" style="72" customWidth="1"/>
    <col min="9220" max="9220" width="16.375" style="72" customWidth="1"/>
    <col min="9221" max="9221" width="17.125" style="72" customWidth="1"/>
    <col min="9222" max="9222" width="18" style="72" customWidth="1"/>
    <col min="9223" max="9223" width="10.75" style="72" customWidth="1"/>
    <col min="9224" max="9224" width="10.25" style="72" customWidth="1"/>
    <col min="9225" max="9225" width="14.625" style="72" customWidth="1"/>
    <col min="9226" max="9226" width="15.625" style="72" customWidth="1"/>
    <col min="9227" max="9227" width="16.375" style="72" customWidth="1"/>
    <col min="9228" max="9228" width="15" style="72" customWidth="1"/>
    <col min="9229" max="9229" width="15.75" style="72" customWidth="1"/>
    <col min="9230" max="9230" width="16.125" style="72" customWidth="1"/>
    <col min="9231" max="9231" width="8.875" style="72" customWidth="1"/>
    <col min="9232" max="9232" width="9.875" style="72" customWidth="1"/>
    <col min="9233" max="9233" width="14.375" style="72" customWidth="1"/>
    <col min="9234" max="9234" width="10.625" style="72" customWidth="1"/>
    <col min="9235" max="9235" width="10.375" style="72" customWidth="1"/>
    <col min="9236" max="9236" width="14" style="72" customWidth="1"/>
    <col min="9237" max="9472" width="9.125" style="72"/>
    <col min="9473" max="9473" width="47.75" style="72" customWidth="1"/>
    <col min="9474" max="9474" width="19.25" style="72" customWidth="1"/>
    <col min="9475" max="9475" width="19.75" style="72" customWidth="1"/>
    <col min="9476" max="9476" width="16.375" style="72" customWidth="1"/>
    <col min="9477" max="9477" width="17.125" style="72" customWidth="1"/>
    <col min="9478" max="9478" width="18" style="72" customWidth="1"/>
    <col min="9479" max="9479" width="10.75" style="72" customWidth="1"/>
    <col min="9480" max="9480" width="10.25" style="72" customWidth="1"/>
    <col min="9481" max="9481" width="14.625" style="72" customWidth="1"/>
    <col min="9482" max="9482" width="15.625" style="72" customWidth="1"/>
    <col min="9483" max="9483" width="16.375" style="72" customWidth="1"/>
    <col min="9484" max="9484" width="15" style="72" customWidth="1"/>
    <col min="9485" max="9485" width="15.75" style="72" customWidth="1"/>
    <col min="9486" max="9486" width="16.125" style="72" customWidth="1"/>
    <col min="9487" max="9487" width="8.875" style="72" customWidth="1"/>
    <col min="9488" max="9488" width="9.875" style="72" customWidth="1"/>
    <col min="9489" max="9489" width="14.375" style="72" customWidth="1"/>
    <col min="9490" max="9490" width="10.625" style="72" customWidth="1"/>
    <col min="9491" max="9491" width="10.375" style="72" customWidth="1"/>
    <col min="9492" max="9492" width="14" style="72" customWidth="1"/>
    <col min="9493" max="9728" width="9.125" style="72"/>
    <col min="9729" max="9729" width="47.75" style="72" customWidth="1"/>
    <col min="9730" max="9730" width="19.25" style="72" customWidth="1"/>
    <col min="9731" max="9731" width="19.75" style="72" customWidth="1"/>
    <col min="9732" max="9732" width="16.375" style="72" customWidth="1"/>
    <col min="9733" max="9733" width="17.125" style="72" customWidth="1"/>
    <col min="9734" max="9734" width="18" style="72" customWidth="1"/>
    <col min="9735" max="9735" width="10.75" style="72" customWidth="1"/>
    <col min="9736" max="9736" width="10.25" style="72" customWidth="1"/>
    <col min="9737" max="9737" width="14.625" style="72" customWidth="1"/>
    <col min="9738" max="9738" width="15.625" style="72" customWidth="1"/>
    <col min="9739" max="9739" width="16.375" style="72" customWidth="1"/>
    <col min="9740" max="9740" width="15" style="72" customWidth="1"/>
    <col min="9741" max="9741" width="15.75" style="72" customWidth="1"/>
    <col min="9742" max="9742" width="16.125" style="72" customWidth="1"/>
    <col min="9743" max="9743" width="8.875" style="72" customWidth="1"/>
    <col min="9744" max="9744" width="9.875" style="72" customWidth="1"/>
    <col min="9745" max="9745" width="14.375" style="72" customWidth="1"/>
    <col min="9746" max="9746" width="10.625" style="72" customWidth="1"/>
    <col min="9747" max="9747" width="10.375" style="72" customWidth="1"/>
    <col min="9748" max="9748" width="14" style="72" customWidth="1"/>
    <col min="9749" max="9984" width="9.125" style="72"/>
    <col min="9985" max="9985" width="47.75" style="72" customWidth="1"/>
    <col min="9986" max="9986" width="19.25" style="72" customWidth="1"/>
    <col min="9987" max="9987" width="19.75" style="72" customWidth="1"/>
    <col min="9988" max="9988" width="16.375" style="72" customWidth="1"/>
    <col min="9989" max="9989" width="17.125" style="72" customWidth="1"/>
    <col min="9990" max="9990" width="18" style="72" customWidth="1"/>
    <col min="9991" max="9991" width="10.75" style="72" customWidth="1"/>
    <col min="9992" max="9992" width="10.25" style="72" customWidth="1"/>
    <col min="9993" max="9993" width="14.625" style="72" customWidth="1"/>
    <col min="9994" max="9994" width="15.625" style="72" customWidth="1"/>
    <col min="9995" max="9995" width="16.375" style="72" customWidth="1"/>
    <col min="9996" max="9996" width="15" style="72" customWidth="1"/>
    <col min="9997" max="9997" width="15.75" style="72" customWidth="1"/>
    <col min="9998" max="9998" width="16.125" style="72" customWidth="1"/>
    <col min="9999" max="9999" width="8.875" style="72" customWidth="1"/>
    <col min="10000" max="10000" width="9.875" style="72" customWidth="1"/>
    <col min="10001" max="10001" width="14.375" style="72" customWidth="1"/>
    <col min="10002" max="10002" width="10.625" style="72" customWidth="1"/>
    <col min="10003" max="10003" width="10.375" style="72" customWidth="1"/>
    <col min="10004" max="10004" width="14" style="72" customWidth="1"/>
    <col min="10005" max="10240" width="9.125" style="72"/>
    <col min="10241" max="10241" width="47.75" style="72" customWidth="1"/>
    <col min="10242" max="10242" width="19.25" style="72" customWidth="1"/>
    <col min="10243" max="10243" width="19.75" style="72" customWidth="1"/>
    <col min="10244" max="10244" width="16.375" style="72" customWidth="1"/>
    <col min="10245" max="10245" width="17.125" style="72" customWidth="1"/>
    <col min="10246" max="10246" width="18" style="72" customWidth="1"/>
    <col min="10247" max="10247" width="10.75" style="72" customWidth="1"/>
    <col min="10248" max="10248" width="10.25" style="72" customWidth="1"/>
    <col min="10249" max="10249" width="14.625" style="72" customWidth="1"/>
    <col min="10250" max="10250" width="15.625" style="72" customWidth="1"/>
    <col min="10251" max="10251" width="16.375" style="72" customWidth="1"/>
    <col min="10252" max="10252" width="15" style="72" customWidth="1"/>
    <col min="10253" max="10253" width="15.75" style="72" customWidth="1"/>
    <col min="10254" max="10254" width="16.125" style="72" customWidth="1"/>
    <col min="10255" max="10255" width="8.875" style="72" customWidth="1"/>
    <col min="10256" max="10256" width="9.875" style="72" customWidth="1"/>
    <col min="10257" max="10257" width="14.375" style="72" customWidth="1"/>
    <col min="10258" max="10258" width="10.625" style="72" customWidth="1"/>
    <col min="10259" max="10259" width="10.375" style="72" customWidth="1"/>
    <col min="10260" max="10260" width="14" style="72" customWidth="1"/>
    <col min="10261" max="10496" width="9.125" style="72"/>
    <col min="10497" max="10497" width="47.75" style="72" customWidth="1"/>
    <col min="10498" max="10498" width="19.25" style="72" customWidth="1"/>
    <col min="10499" max="10499" width="19.75" style="72" customWidth="1"/>
    <col min="10500" max="10500" width="16.375" style="72" customWidth="1"/>
    <col min="10501" max="10501" width="17.125" style="72" customWidth="1"/>
    <col min="10502" max="10502" width="18" style="72" customWidth="1"/>
    <col min="10503" max="10503" width="10.75" style="72" customWidth="1"/>
    <col min="10504" max="10504" width="10.25" style="72" customWidth="1"/>
    <col min="10505" max="10505" width="14.625" style="72" customWidth="1"/>
    <col min="10506" max="10506" width="15.625" style="72" customWidth="1"/>
    <col min="10507" max="10507" width="16.375" style="72" customWidth="1"/>
    <col min="10508" max="10508" width="15" style="72" customWidth="1"/>
    <col min="10509" max="10509" width="15.75" style="72" customWidth="1"/>
    <col min="10510" max="10510" width="16.125" style="72" customWidth="1"/>
    <col min="10511" max="10511" width="8.875" style="72" customWidth="1"/>
    <col min="10512" max="10512" width="9.875" style="72" customWidth="1"/>
    <col min="10513" max="10513" width="14.375" style="72" customWidth="1"/>
    <col min="10514" max="10514" width="10.625" style="72" customWidth="1"/>
    <col min="10515" max="10515" width="10.375" style="72" customWidth="1"/>
    <col min="10516" max="10516" width="14" style="72" customWidth="1"/>
    <col min="10517" max="10752" width="9.125" style="72"/>
    <col min="10753" max="10753" width="47.75" style="72" customWidth="1"/>
    <col min="10754" max="10754" width="19.25" style="72" customWidth="1"/>
    <col min="10755" max="10755" width="19.75" style="72" customWidth="1"/>
    <col min="10756" max="10756" width="16.375" style="72" customWidth="1"/>
    <col min="10757" max="10757" width="17.125" style="72" customWidth="1"/>
    <col min="10758" max="10758" width="18" style="72" customWidth="1"/>
    <col min="10759" max="10759" width="10.75" style="72" customWidth="1"/>
    <col min="10760" max="10760" width="10.25" style="72" customWidth="1"/>
    <col min="10761" max="10761" width="14.625" style="72" customWidth="1"/>
    <col min="10762" max="10762" width="15.625" style="72" customWidth="1"/>
    <col min="10763" max="10763" width="16.375" style="72" customWidth="1"/>
    <col min="10764" max="10764" width="15" style="72" customWidth="1"/>
    <col min="10765" max="10765" width="15.75" style="72" customWidth="1"/>
    <col min="10766" max="10766" width="16.125" style="72" customWidth="1"/>
    <col min="10767" max="10767" width="8.875" style="72" customWidth="1"/>
    <col min="10768" max="10768" width="9.875" style="72" customWidth="1"/>
    <col min="10769" max="10769" width="14.375" style="72" customWidth="1"/>
    <col min="10770" max="10770" width="10.625" style="72" customWidth="1"/>
    <col min="10771" max="10771" width="10.375" style="72" customWidth="1"/>
    <col min="10772" max="10772" width="14" style="72" customWidth="1"/>
    <col min="10773" max="11008" width="9.125" style="72"/>
    <col min="11009" max="11009" width="47.75" style="72" customWidth="1"/>
    <col min="11010" max="11010" width="19.25" style="72" customWidth="1"/>
    <col min="11011" max="11011" width="19.75" style="72" customWidth="1"/>
    <col min="11012" max="11012" width="16.375" style="72" customWidth="1"/>
    <col min="11013" max="11013" width="17.125" style="72" customWidth="1"/>
    <col min="11014" max="11014" width="18" style="72" customWidth="1"/>
    <col min="11015" max="11015" width="10.75" style="72" customWidth="1"/>
    <col min="11016" max="11016" width="10.25" style="72" customWidth="1"/>
    <col min="11017" max="11017" width="14.625" style="72" customWidth="1"/>
    <col min="11018" max="11018" width="15.625" style="72" customWidth="1"/>
    <col min="11019" max="11019" width="16.375" style="72" customWidth="1"/>
    <col min="11020" max="11020" width="15" style="72" customWidth="1"/>
    <col min="11021" max="11021" width="15.75" style="72" customWidth="1"/>
    <col min="11022" max="11022" width="16.125" style="72" customWidth="1"/>
    <col min="11023" max="11023" width="8.875" style="72" customWidth="1"/>
    <col min="11024" max="11024" width="9.875" style="72" customWidth="1"/>
    <col min="11025" max="11025" width="14.375" style="72" customWidth="1"/>
    <col min="11026" max="11026" width="10.625" style="72" customWidth="1"/>
    <col min="11027" max="11027" width="10.375" style="72" customWidth="1"/>
    <col min="11028" max="11028" width="14" style="72" customWidth="1"/>
    <col min="11029" max="11264" width="9.125" style="72"/>
    <col min="11265" max="11265" width="47.75" style="72" customWidth="1"/>
    <col min="11266" max="11266" width="19.25" style="72" customWidth="1"/>
    <col min="11267" max="11267" width="19.75" style="72" customWidth="1"/>
    <col min="11268" max="11268" width="16.375" style="72" customWidth="1"/>
    <col min="11269" max="11269" width="17.125" style="72" customWidth="1"/>
    <col min="11270" max="11270" width="18" style="72" customWidth="1"/>
    <col min="11271" max="11271" width="10.75" style="72" customWidth="1"/>
    <col min="11272" max="11272" width="10.25" style="72" customWidth="1"/>
    <col min="11273" max="11273" width="14.625" style="72" customWidth="1"/>
    <col min="11274" max="11274" width="15.625" style="72" customWidth="1"/>
    <col min="11275" max="11275" width="16.375" style="72" customWidth="1"/>
    <col min="11276" max="11276" width="15" style="72" customWidth="1"/>
    <col min="11277" max="11277" width="15.75" style="72" customWidth="1"/>
    <col min="11278" max="11278" width="16.125" style="72" customWidth="1"/>
    <col min="11279" max="11279" width="8.875" style="72" customWidth="1"/>
    <col min="11280" max="11280" width="9.875" style="72" customWidth="1"/>
    <col min="11281" max="11281" width="14.375" style="72" customWidth="1"/>
    <col min="11282" max="11282" width="10.625" style="72" customWidth="1"/>
    <col min="11283" max="11283" width="10.375" style="72" customWidth="1"/>
    <col min="11284" max="11284" width="14" style="72" customWidth="1"/>
    <col min="11285" max="11520" width="9.125" style="72"/>
    <col min="11521" max="11521" width="47.75" style="72" customWidth="1"/>
    <col min="11522" max="11522" width="19.25" style="72" customWidth="1"/>
    <col min="11523" max="11523" width="19.75" style="72" customWidth="1"/>
    <col min="11524" max="11524" width="16.375" style="72" customWidth="1"/>
    <col min="11525" max="11525" width="17.125" style="72" customWidth="1"/>
    <col min="11526" max="11526" width="18" style="72" customWidth="1"/>
    <col min="11527" max="11527" width="10.75" style="72" customWidth="1"/>
    <col min="11528" max="11528" width="10.25" style="72" customWidth="1"/>
    <col min="11529" max="11529" width="14.625" style="72" customWidth="1"/>
    <col min="11530" max="11530" width="15.625" style="72" customWidth="1"/>
    <col min="11531" max="11531" width="16.375" style="72" customWidth="1"/>
    <col min="11532" max="11532" width="15" style="72" customWidth="1"/>
    <col min="11533" max="11533" width="15.75" style="72" customWidth="1"/>
    <col min="11534" max="11534" width="16.125" style="72" customWidth="1"/>
    <col min="11535" max="11535" width="8.875" style="72" customWidth="1"/>
    <col min="11536" max="11536" width="9.875" style="72" customWidth="1"/>
    <col min="11537" max="11537" width="14.375" style="72" customWidth="1"/>
    <col min="11538" max="11538" width="10.625" style="72" customWidth="1"/>
    <col min="11539" max="11539" width="10.375" style="72" customWidth="1"/>
    <col min="11540" max="11540" width="14" style="72" customWidth="1"/>
    <col min="11541" max="11776" width="9.125" style="72"/>
    <col min="11777" max="11777" width="47.75" style="72" customWidth="1"/>
    <col min="11778" max="11778" width="19.25" style="72" customWidth="1"/>
    <col min="11779" max="11779" width="19.75" style="72" customWidth="1"/>
    <col min="11780" max="11780" width="16.375" style="72" customWidth="1"/>
    <col min="11781" max="11781" width="17.125" style="72" customWidth="1"/>
    <col min="11782" max="11782" width="18" style="72" customWidth="1"/>
    <col min="11783" max="11783" width="10.75" style="72" customWidth="1"/>
    <col min="11784" max="11784" width="10.25" style="72" customWidth="1"/>
    <col min="11785" max="11785" width="14.625" style="72" customWidth="1"/>
    <col min="11786" max="11786" width="15.625" style="72" customWidth="1"/>
    <col min="11787" max="11787" width="16.375" style="72" customWidth="1"/>
    <col min="11788" max="11788" width="15" style="72" customWidth="1"/>
    <col min="11789" max="11789" width="15.75" style="72" customWidth="1"/>
    <col min="11790" max="11790" width="16.125" style="72" customWidth="1"/>
    <col min="11791" max="11791" width="8.875" style="72" customWidth="1"/>
    <col min="11792" max="11792" width="9.875" style="72" customWidth="1"/>
    <col min="11793" max="11793" width="14.375" style="72" customWidth="1"/>
    <col min="11794" max="11794" width="10.625" style="72" customWidth="1"/>
    <col min="11795" max="11795" width="10.375" style="72" customWidth="1"/>
    <col min="11796" max="11796" width="14" style="72" customWidth="1"/>
    <col min="11797" max="12032" width="9.125" style="72"/>
    <col min="12033" max="12033" width="47.75" style="72" customWidth="1"/>
    <col min="12034" max="12034" width="19.25" style="72" customWidth="1"/>
    <col min="12035" max="12035" width="19.75" style="72" customWidth="1"/>
    <col min="12036" max="12036" width="16.375" style="72" customWidth="1"/>
    <col min="12037" max="12037" width="17.125" style="72" customWidth="1"/>
    <col min="12038" max="12038" width="18" style="72" customWidth="1"/>
    <col min="12039" max="12039" width="10.75" style="72" customWidth="1"/>
    <col min="12040" max="12040" width="10.25" style="72" customWidth="1"/>
    <col min="12041" max="12041" width="14.625" style="72" customWidth="1"/>
    <col min="12042" max="12042" width="15.625" style="72" customWidth="1"/>
    <col min="12043" max="12043" width="16.375" style="72" customWidth="1"/>
    <col min="12044" max="12044" width="15" style="72" customWidth="1"/>
    <col min="12045" max="12045" width="15.75" style="72" customWidth="1"/>
    <col min="12046" max="12046" width="16.125" style="72" customWidth="1"/>
    <col min="12047" max="12047" width="8.875" style="72" customWidth="1"/>
    <col min="12048" max="12048" width="9.875" style="72" customWidth="1"/>
    <col min="12049" max="12049" width="14.375" style="72" customWidth="1"/>
    <col min="12050" max="12050" width="10.625" style="72" customWidth="1"/>
    <col min="12051" max="12051" width="10.375" style="72" customWidth="1"/>
    <col min="12052" max="12052" width="14" style="72" customWidth="1"/>
    <col min="12053" max="12288" width="9.125" style="72"/>
    <col min="12289" max="12289" width="47.75" style="72" customWidth="1"/>
    <col min="12290" max="12290" width="19.25" style="72" customWidth="1"/>
    <col min="12291" max="12291" width="19.75" style="72" customWidth="1"/>
    <col min="12292" max="12292" width="16.375" style="72" customWidth="1"/>
    <col min="12293" max="12293" width="17.125" style="72" customWidth="1"/>
    <col min="12294" max="12294" width="18" style="72" customWidth="1"/>
    <col min="12295" max="12295" width="10.75" style="72" customWidth="1"/>
    <col min="12296" max="12296" width="10.25" style="72" customWidth="1"/>
    <col min="12297" max="12297" width="14.625" style="72" customWidth="1"/>
    <col min="12298" max="12298" width="15.625" style="72" customWidth="1"/>
    <col min="12299" max="12299" width="16.375" style="72" customWidth="1"/>
    <col min="12300" max="12300" width="15" style="72" customWidth="1"/>
    <col min="12301" max="12301" width="15.75" style="72" customWidth="1"/>
    <col min="12302" max="12302" width="16.125" style="72" customWidth="1"/>
    <col min="12303" max="12303" width="8.875" style="72" customWidth="1"/>
    <col min="12304" max="12304" width="9.875" style="72" customWidth="1"/>
    <col min="12305" max="12305" width="14.375" style="72" customWidth="1"/>
    <col min="12306" max="12306" width="10.625" style="72" customWidth="1"/>
    <col min="12307" max="12307" width="10.375" style="72" customWidth="1"/>
    <col min="12308" max="12308" width="14" style="72" customWidth="1"/>
    <col min="12309" max="12544" width="9.125" style="72"/>
    <col min="12545" max="12545" width="47.75" style="72" customWidth="1"/>
    <col min="12546" max="12546" width="19.25" style="72" customWidth="1"/>
    <col min="12547" max="12547" width="19.75" style="72" customWidth="1"/>
    <col min="12548" max="12548" width="16.375" style="72" customWidth="1"/>
    <col min="12549" max="12549" width="17.125" style="72" customWidth="1"/>
    <col min="12550" max="12550" width="18" style="72" customWidth="1"/>
    <col min="12551" max="12551" width="10.75" style="72" customWidth="1"/>
    <col min="12552" max="12552" width="10.25" style="72" customWidth="1"/>
    <col min="12553" max="12553" width="14.625" style="72" customWidth="1"/>
    <col min="12554" max="12554" width="15.625" style="72" customWidth="1"/>
    <col min="12555" max="12555" width="16.375" style="72" customWidth="1"/>
    <col min="12556" max="12556" width="15" style="72" customWidth="1"/>
    <col min="12557" max="12557" width="15.75" style="72" customWidth="1"/>
    <col min="12558" max="12558" width="16.125" style="72" customWidth="1"/>
    <col min="12559" max="12559" width="8.875" style="72" customWidth="1"/>
    <col min="12560" max="12560" width="9.875" style="72" customWidth="1"/>
    <col min="12561" max="12561" width="14.375" style="72" customWidth="1"/>
    <col min="12562" max="12562" width="10.625" style="72" customWidth="1"/>
    <col min="12563" max="12563" width="10.375" style="72" customWidth="1"/>
    <col min="12564" max="12564" width="14" style="72" customWidth="1"/>
    <col min="12565" max="12800" width="9.125" style="72"/>
    <col min="12801" max="12801" width="47.75" style="72" customWidth="1"/>
    <col min="12802" max="12802" width="19.25" style="72" customWidth="1"/>
    <col min="12803" max="12803" width="19.75" style="72" customWidth="1"/>
    <col min="12804" max="12804" width="16.375" style="72" customWidth="1"/>
    <col min="12805" max="12805" width="17.125" style="72" customWidth="1"/>
    <col min="12806" max="12806" width="18" style="72" customWidth="1"/>
    <col min="12807" max="12807" width="10.75" style="72" customWidth="1"/>
    <col min="12808" max="12808" width="10.25" style="72" customWidth="1"/>
    <col min="12809" max="12809" width="14.625" style="72" customWidth="1"/>
    <col min="12810" max="12810" width="15.625" style="72" customWidth="1"/>
    <col min="12811" max="12811" width="16.375" style="72" customWidth="1"/>
    <col min="12812" max="12812" width="15" style="72" customWidth="1"/>
    <col min="12813" max="12813" width="15.75" style="72" customWidth="1"/>
    <col min="12814" max="12814" width="16.125" style="72" customWidth="1"/>
    <col min="12815" max="12815" width="8.875" style="72" customWidth="1"/>
    <col min="12816" max="12816" width="9.875" style="72" customWidth="1"/>
    <col min="12817" max="12817" width="14.375" style="72" customWidth="1"/>
    <col min="12818" max="12818" width="10.625" style="72" customWidth="1"/>
    <col min="12819" max="12819" width="10.375" style="72" customWidth="1"/>
    <col min="12820" max="12820" width="14" style="72" customWidth="1"/>
    <col min="12821" max="13056" width="9.125" style="72"/>
    <col min="13057" max="13057" width="47.75" style="72" customWidth="1"/>
    <col min="13058" max="13058" width="19.25" style="72" customWidth="1"/>
    <col min="13059" max="13059" width="19.75" style="72" customWidth="1"/>
    <col min="13060" max="13060" width="16.375" style="72" customWidth="1"/>
    <col min="13061" max="13061" width="17.125" style="72" customWidth="1"/>
    <col min="13062" max="13062" width="18" style="72" customWidth="1"/>
    <col min="13063" max="13063" width="10.75" style="72" customWidth="1"/>
    <col min="13064" max="13064" width="10.25" style="72" customWidth="1"/>
    <col min="13065" max="13065" width="14.625" style="72" customWidth="1"/>
    <col min="13066" max="13066" width="15.625" style="72" customWidth="1"/>
    <col min="13067" max="13067" width="16.375" style="72" customWidth="1"/>
    <col min="13068" max="13068" width="15" style="72" customWidth="1"/>
    <col min="13069" max="13069" width="15.75" style="72" customWidth="1"/>
    <col min="13070" max="13070" width="16.125" style="72" customWidth="1"/>
    <col min="13071" max="13071" width="8.875" style="72" customWidth="1"/>
    <col min="13072" max="13072" width="9.875" style="72" customWidth="1"/>
    <col min="13073" max="13073" width="14.375" style="72" customWidth="1"/>
    <col min="13074" max="13074" width="10.625" style="72" customWidth="1"/>
    <col min="13075" max="13075" width="10.375" style="72" customWidth="1"/>
    <col min="13076" max="13076" width="14" style="72" customWidth="1"/>
    <col min="13077" max="13312" width="9.125" style="72"/>
    <col min="13313" max="13313" width="47.75" style="72" customWidth="1"/>
    <col min="13314" max="13314" width="19.25" style="72" customWidth="1"/>
    <col min="13315" max="13315" width="19.75" style="72" customWidth="1"/>
    <col min="13316" max="13316" width="16.375" style="72" customWidth="1"/>
    <col min="13317" max="13317" width="17.125" style="72" customWidth="1"/>
    <col min="13318" max="13318" width="18" style="72" customWidth="1"/>
    <col min="13319" max="13319" width="10.75" style="72" customWidth="1"/>
    <col min="13320" max="13320" width="10.25" style="72" customWidth="1"/>
    <col min="13321" max="13321" width="14.625" style="72" customWidth="1"/>
    <col min="13322" max="13322" width="15.625" style="72" customWidth="1"/>
    <col min="13323" max="13323" width="16.375" style="72" customWidth="1"/>
    <col min="13324" max="13324" width="15" style="72" customWidth="1"/>
    <col min="13325" max="13325" width="15.75" style="72" customWidth="1"/>
    <col min="13326" max="13326" width="16.125" style="72" customWidth="1"/>
    <col min="13327" max="13327" width="8.875" style="72" customWidth="1"/>
    <col min="13328" max="13328" width="9.875" style="72" customWidth="1"/>
    <col min="13329" max="13329" width="14.375" style="72" customWidth="1"/>
    <col min="13330" max="13330" width="10.625" style="72" customWidth="1"/>
    <col min="13331" max="13331" width="10.375" style="72" customWidth="1"/>
    <col min="13332" max="13332" width="14" style="72" customWidth="1"/>
    <col min="13333" max="13568" width="9.125" style="72"/>
    <col min="13569" max="13569" width="47.75" style="72" customWidth="1"/>
    <col min="13570" max="13570" width="19.25" style="72" customWidth="1"/>
    <col min="13571" max="13571" width="19.75" style="72" customWidth="1"/>
    <col min="13572" max="13572" width="16.375" style="72" customWidth="1"/>
    <col min="13573" max="13573" width="17.125" style="72" customWidth="1"/>
    <col min="13574" max="13574" width="18" style="72" customWidth="1"/>
    <col min="13575" max="13575" width="10.75" style="72" customWidth="1"/>
    <col min="13576" max="13576" width="10.25" style="72" customWidth="1"/>
    <col min="13577" max="13577" width="14.625" style="72" customWidth="1"/>
    <col min="13578" max="13578" width="15.625" style="72" customWidth="1"/>
    <col min="13579" max="13579" width="16.375" style="72" customWidth="1"/>
    <col min="13580" max="13580" width="15" style="72" customWidth="1"/>
    <col min="13581" max="13581" width="15.75" style="72" customWidth="1"/>
    <col min="13582" max="13582" width="16.125" style="72" customWidth="1"/>
    <col min="13583" max="13583" width="8.875" style="72" customWidth="1"/>
    <col min="13584" max="13584" width="9.875" style="72" customWidth="1"/>
    <col min="13585" max="13585" width="14.375" style="72" customWidth="1"/>
    <col min="13586" max="13586" width="10.625" style="72" customWidth="1"/>
    <col min="13587" max="13587" width="10.375" style="72" customWidth="1"/>
    <col min="13588" max="13588" width="14" style="72" customWidth="1"/>
    <col min="13589" max="13824" width="9.125" style="72"/>
    <col min="13825" max="13825" width="47.75" style="72" customWidth="1"/>
    <col min="13826" max="13826" width="19.25" style="72" customWidth="1"/>
    <col min="13827" max="13827" width="19.75" style="72" customWidth="1"/>
    <col min="13828" max="13828" width="16.375" style="72" customWidth="1"/>
    <col min="13829" max="13829" width="17.125" style="72" customWidth="1"/>
    <col min="13830" max="13830" width="18" style="72" customWidth="1"/>
    <col min="13831" max="13831" width="10.75" style="72" customWidth="1"/>
    <col min="13832" max="13832" width="10.25" style="72" customWidth="1"/>
    <col min="13833" max="13833" width="14.625" style="72" customWidth="1"/>
    <col min="13834" max="13834" width="15.625" style="72" customWidth="1"/>
    <col min="13835" max="13835" width="16.375" style="72" customWidth="1"/>
    <col min="13836" max="13836" width="15" style="72" customWidth="1"/>
    <col min="13837" max="13837" width="15.75" style="72" customWidth="1"/>
    <col min="13838" max="13838" width="16.125" style="72" customWidth="1"/>
    <col min="13839" max="13839" width="8.875" style="72" customWidth="1"/>
    <col min="13840" max="13840" width="9.875" style="72" customWidth="1"/>
    <col min="13841" max="13841" width="14.375" style="72" customWidth="1"/>
    <col min="13842" max="13842" width="10.625" style="72" customWidth="1"/>
    <col min="13843" max="13843" width="10.375" style="72" customWidth="1"/>
    <col min="13844" max="13844" width="14" style="72" customWidth="1"/>
    <col min="13845" max="14080" width="9.125" style="72"/>
    <col min="14081" max="14081" width="47.75" style="72" customWidth="1"/>
    <col min="14082" max="14082" width="19.25" style="72" customWidth="1"/>
    <col min="14083" max="14083" width="19.75" style="72" customWidth="1"/>
    <col min="14084" max="14084" width="16.375" style="72" customWidth="1"/>
    <col min="14085" max="14085" width="17.125" style="72" customWidth="1"/>
    <col min="14086" max="14086" width="18" style="72" customWidth="1"/>
    <col min="14087" max="14087" width="10.75" style="72" customWidth="1"/>
    <col min="14088" max="14088" width="10.25" style="72" customWidth="1"/>
    <col min="14089" max="14089" width="14.625" style="72" customWidth="1"/>
    <col min="14090" max="14090" width="15.625" style="72" customWidth="1"/>
    <col min="14091" max="14091" width="16.375" style="72" customWidth="1"/>
    <col min="14092" max="14092" width="15" style="72" customWidth="1"/>
    <col min="14093" max="14093" width="15.75" style="72" customWidth="1"/>
    <col min="14094" max="14094" width="16.125" style="72" customWidth="1"/>
    <col min="14095" max="14095" width="8.875" style="72" customWidth="1"/>
    <col min="14096" max="14096" width="9.875" style="72" customWidth="1"/>
    <col min="14097" max="14097" width="14.375" style="72" customWidth="1"/>
    <col min="14098" max="14098" width="10.625" style="72" customWidth="1"/>
    <col min="14099" max="14099" width="10.375" style="72" customWidth="1"/>
    <col min="14100" max="14100" width="14" style="72" customWidth="1"/>
    <col min="14101" max="14336" width="9.125" style="72"/>
    <col min="14337" max="14337" width="47.75" style="72" customWidth="1"/>
    <col min="14338" max="14338" width="19.25" style="72" customWidth="1"/>
    <col min="14339" max="14339" width="19.75" style="72" customWidth="1"/>
    <col min="14340" max="14340" width="16.375" style="72" customWidth="1"/>
    <col min="14341" max="14341" width="17.125" style="72" customWidth="1"/>
    <col min="14342" max="14342" width="18" style="72" customWidth="1"/>
    <col min="14343" max="14343" width="10.75" style="72" customWidth="1"/>
    <col min="14344" max="14344" width="10.25" style="72" customWidth="1"/>
    <col min="14345" max="14345" width="14.625" style="72" customWidth="1"/>
    <col min="14346" max="14346" width="15.625" style="72" customWidth="1"/>
    <col min="14347" max="14347" width="16.375" style="72" customWidth="1"/>
    <col min="14348" max="14348" width="15" style="72" customWidth="1"/>
    <col min="14349" max="14349" width="15.75" style="72" customWidth="1"/>
    <col min="14350" max="14350" width="16.125" style="72" customWidth="1"/>
    <col min="14351" max="14351" width="8.875" style="72" customWidth="1"/>
    <col min="14352" max="14352" width="9.875" style="72" customWidth="1"/>
    <col min="14353" max="14353" width="14.375" style="72" customWidth="1"/>
    <col min="14354" max="14354" width="10.625" style="72" customWidth="1"/>
    <col min="14355" max="14355" width="10.375" style="72" customWidth="1"/>
    <col min="14356" max="14356" width="14" style="72" customWidth="1"/>
    <col min="14357" max="14592" width="9.125" style="72"/>
    <col min="14593" max="14593" width="47.75" style="72" customWidth="1"/>
    <col min="14594" max="14594" width="19.25" style="72" customWidth="1"/>
    <col min="14595" max="14595" width="19.75" style="72" customWidth="1"/>
    <col min="14596" max="14596" width="16.375" style="72" customWidth="1"/>
    <col min="14597" max="14597" width="17.125" style="72" customWidth="1"/>
    <col min="14598" max="14598" width="18" style="72" customWidth="1"/>
    <col min="14599" max="14599" width="10.75" style="72" customWidth="1"/>
    <col min="14600" max="14600" width="10.25" style="72" customWidth="1"/>
    <col min="14601" max="14601" width="14.625" style="72" customWidth="1"/>
    <col min="14602" max="14602" width="15.625" style="72" customWidth="1"/>
    <col min="14603" max="14603" width="16.375" style="72" customWidth="1"/>
    <col min="14604" max="14604" width="15" style="72" customWidth="1"/>
    <col min="14605" max="14605" width="15.75" style="72" customWidth="1"/>
    <col min="14606" max="14606" width="16.125" style="72" customWidth="1"/>
    <col min="14607" max="14607" width="8.875" style="72" customWidth="1"/>
    <col min="14608" max="14608" width="9.875" style="72" customWidth="1"/>
    <col min="14609" max="14609" width="14.375" style="72" customWidth="1"/>
    <col min="14610" max="14610" width="10.625" style="72" customWidth="1"/>
    <col min="14611" max="14611" width="10.375" style="72" customWidth="1"/>
    <col min="14612" max="14612" width="14" style="72" customWidth="1"/>
    <col min="14613" max="14848" width="9.125" style="72"/>
    <col min="14849" max="14849" width="47.75" style="72" customWidth="1"/>
    <col min="14850" max="14850" width="19.25" style="72" customWidth="1"/>
    <col min="14851" max="14851" width="19.75" style="72" customWidth="1"/>
    <col min="14852" max="14852" width="16.375" style="72" customWidth="1"/>
    <col min="14853" max="14853" width="17.125" style="72" customWidth="1"/>
    <col min="14854" max="14854" width="18" style="72" customWidth="1"/>
    <col min="14855" max="14855" width="10.75" style="72" customWidth="1"/>
    <col min="14856" max="14856" width="10.25" style="72" customWidth="1"/>
    <col min="14857" max="14857" width="14.625" style="72" customWidth="1"/>
    <col min="14858" max="14858" width="15.625" style="72" customWidth="1"/>
    <col min="14859" max="14859" width="16.375" style="72" customWidth="1"/>
    <col min="14860" max="14860" width="15" style="72" customWidth="1"/>
    <col min="14861" max="14861" width="15.75" style="72" customWidth="1"/>
    <col min="14862" max="14862" width="16.125" style="72" customWidth="1"/>
    <col min="14863" max="14863" width="8.875" style="72" customWidth="1"/>
    <col min="14864" max="14864" width="9.875" style="72" customWidth="1"/>
    <col min="14865" max="14865" width="14.375" style="72" customWidth="1"/>
    <col min="14866" max="14866" width="10.625" style="72" customWidth="1"/>
    <col min="14867" max="14867" width="10.375" style="72" customWidth="1"/>
    <col min="14868" max="14868" width="14" style="72" customWidth="1"/>
    <col min="14869" max="15104" width="9.125" style="72"/>
    <col min="15105" max="15105" width="47.75" style="72" customWidth="1"/>
    <col min="15106" max="15106" width="19.25" style="72" customWidth="1"/>
    <col min="15107" max="15107" width="19.75" style="72" customWidth="1"/>
    <col min="15108" max="15108" width="16.375" style="72" customWidth="1"/>
    <col min="15109" max="15109" width="17.125" style="72" customWidth="1"/>
    <col min="15110" max="15110" width="18" style="72" customWidth="1"/>
    <col min="15111" max="15111" width="10.75" style="72" customWidth="1"/>
    <col min="15112" max="15112" width="10.25" style="72" customWidth="1"/>
    <col min="15113" max="15113" width="14.625" style="72" customWidth="1"/>
    <col min="15114" max="15114" width="15.625" style="72" customWidth="1"/>
    <col min="15115" max="15115" width="16.375" style="72" customWidth="1"/>
    <col min="15116" max="15116" width="15" style="72" customWidth="1"/>
    <col min="15117" max="15117" width="15.75" style="72" customWidth="1"/>
    <col min="15118" max="15118" width="16.125" style="72" customWidth="1"/>
    <col min="15119" max="15119" width="8.875" style="72" customWidth="1"/>
    <col min="15120" max="15120" width="9.875" style="72" customWidth="1"/>
    <col min="15121" max="15121" width="14.375" style="72" customWidth="1"/>
    <col min="15122" max="15122" width="10.625" style="72" customWidth="1"/>
    <col min="15123" max="15123" width="10.375" style="72" customWidth="1"/>
    <col min="15124" max="15124" width="14" style="72" customWidth="1"/>
    <col min="15125" max="15360" width="9.125" style="72"/>
    <col min="15361" max="15361" width="47.75" style="72" customWidth="1"/>
    <col min="15362" max="15362" width="19.25" style="72" customWidth="1"/>
    <col min="15363" max="15363" width="19.75" style="72" customWidth="1"/>
    <col min="15364" max="15364" width="16.375" style="72" customWidth="1"/>
    <col min="15365" max="15365" width="17.125" style="72" customWidth="1"/>
    <col min="15366" max="15366" width="18" style="72" customWidth="1"/>
    <col min="15367" max="15367" width="10.75" style="72" customWidth="1"/>
    <col min="15368" max="15368" width="10.25" style="72" customWidth="1"/>
    <col min="15369" max="15369" width="14.625" style="72" customWidth="1"/>
    <col min="15370" max="15370" width="15.625" style="72" customWidth="1"/>
    <col min="15371" max="15371" width="16.375" style="72" customWidth="1"/>
    <col min="15372" max="15372" width="15" style="72" customWidth="1"/>
    <col min="15373" max="15373" width="15.75" style="72" customWidth="1"/>
    <col min="15374" max="15374" width="16.125" style="72" customWidth="1"/>
    <col min="15375" max="15375" width="8.875" style="72" customWidth="1"/>
    <col min="15376" max="15376" width="9.875" style="72" customWidth="1"/>
    <col min="15377" max="15377" width="14.375" style="72" customWidth="1"/>
    <col min="15378" max="15378" width="10.625" style="72" customWidth="1"/>
    <col min="15379" max="15379" width="10.375" style="72" customWidth="1"/>
    <col min="15380" max="15380" width="14" style="72" customWidth="1"/>
    <col min="15381" max="15616" width="9.125" style="72"/>
    <col min="15617" max="15617" width="47.75" style="72" customWidth="1"/>
    <col min="15618" max="15618" width="19.25" style="72" customWidth="1"/>
    <col min="15619" max="15619" width="19.75" style="72" customWidth="1"/>
    <col min="15620" max="15620" width="16.375" style="72" customWidth="1"/>
    <col min="15621" max="15621" width="17.125" style="72" customWidth="1"/>
    <col min="15622" max="15622" width="18" style="72" customWidth="1"/>
    <col min="15623" max="15623" width="10.75" style="72" customWidth="1"/>
    <col min="15624" max="15624" width="10.25" style="72" customWidth="1"/>
    <col min="15625" max="15625" width="14.625" style="72" customWidth="1"/>
    <col min="15626" max="15626" width="15.625" style="72" customWidth="1"/>
    <col min="15627" max="15627" width="16.375" style="72" customWidth="1"/>
    <col min="15628" max="15628" width="15" style="72" customWidth="1"/>
    <col min="15629" max="15629" width="15.75" style="72" customWidth="1"/>
    <col min="15630" max="15630" width="16.125" style="72" customWidth="1"/>
    <col min="15631" max="15631" width="8.875" style="72" customWidth="1"/>
    <col min="15632" max="15632" width="9.875" style="72" customWidth="1"/>
    <col min="15633" max="15633" width="14.375" style="72" customWidth="1"/>
    <col min="15634" max="15634" width="10.625" style="72" customWidth="1"/>
    <col min="15635" max="15635" width="10.375" style="72" customWidth="1"/>
    <col min="15636" max="15636" width="14" style="72" customWidth="1"/>
    <col min="15637" max="15872" width="9.125" style="72"/>
    <col min="15873" max="15873" width="47.75" style="72" customWidth="1"/>
    <col min="15874" max="15874" width="19.25" style="72" customWidth="1"/>
    <col min="15875" max="15875" width="19.75" style="72" customWidth="1"/>
    <col min="15876" max="15876" width="16.375" style="72" customWidth="1"/>
    <col min="15877" max="15877" width="17.125" style="72" customWidth="1"/>
    <col min="15878" max="15878" width="18" style="72" customWidth="1"/>
    <col min="15879" max="15879" width="10.75" style="72" customWidth="1"/>
    <col min="15880" max="15880" width="10.25" style="72" customWidth="1"/>
    <col min="15881" max="15881" width="14.625" style="72" customWidth="1"/>
    <col min="15882" max="15882" width="15.625" style="72" customWidth="1"/>
    <col min="15883" max="15883" width="16.375" style="72" customWidth="1"/>
    <col min="15884" max="15884" width="15" style="72" customWidth="1"/>
    <col min="15885" max="15885" width="15.75" style="72" customWidth="1"/>
    <col min="15886" max="15886" width="16.125" style="72" customWidth="1"/>
    <col min="15887" max="15887" width="8.875" style="72" customWidth="1"/>
    <col min="15888" max="15888" width="9.875" style="72" customWidth="1"/>
    <col min="15889" max="15889" width="14.375" style="72" customWidth="1"/>
    <col min="15890" max="15890" width="10.625" style="72" customWidth="1"/>
    <col min="15891" max="15891" width="10.375" style="72" customWidth="1"/>
    <col min="15892" max="15892" width="14" style="72" customWidth="1"/>
    <col min="15893" max="16128" width="9.125" style="72"/>
    <col min="16129" max="16129" width="47.75" style="72" customWidth="1"/>
    <col min="16130" max="16130" width="19.25" style="72" customWidth="1"/>
    <col min="16131" max="16131" width="19.75" style="72" customWidth="1"/>
    <col min="16132" max="16132" width="16.375" style="72" customWidth="1"/>
    <col min="16133" max="16133" width="17.125" style="72" customWidth="1"/>
    <col min="16134" max="16134" width="18" style="72" customWidth="1"/>
    <col min="16135" max="16135" width="10.75" style="72" customWidth="1"/>
    <col min="16136" max="16136" width="10.25" style="72" customWidth="1"/>
    <col min="16137" max="16137" width="14.625" style="72" customWidth="1"/>
    <col min="16138" max="16138" width="15.625" style="72" customWidth="1"/>
    <col min="16139" max="16139" width="16.375" style="72" customWidth="1"/>
    <col min="16140" max="16140" width="15" style="72" customWidth="1"/>
    <col min="16141" max="16141" width="15.75" style="72" customWidth="1"/>
    <col min="16142" max="16142" width="16.125" style="72" customWidth="1"/>
    <col min="16143" max="16143" width="8.875" style="72" customWidth="1"/>
    <col min="16144" max="16144" width="9.875" style="72" customWidth="1"/>
    <col min="16145" max="16145" width="14.375" style="72" customWidth="1"/>
    <col min="16146" max="16146" width="10.625" style="72" customWidth="1"/>
    <col min="16147" max="16147" width="10.375" style="72" customWidth="1"/>
    <col min="16148" max="16148" width="14" style="72" customWidth="1"/>
    <col min="16149" max="16384" width="9.125" style="72"/>
  </cols>
  <sheetData>
    <row r="1" spans="1:20" s="1" customFormat="1" ht="21.1">
      <c r="A1" s="23" t="s">
        <v>379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1" customFormat="1" ht="21.1">
      <c r="A2" s="687" t="s">
        <v>212</v>
      </c>
      <c r="B2" s="687"/>
    </row>
    <row r="3" spans="1:20" ht="14.3" thickBot="1"/>
    <row r="4" spans="1:20" s="1" customFormat="1" ht="36" customHeight="1">
      <c r="A4" s="688" t="s">
        <v>365</v>
      </c>
      <c r="B4" s="689"/>
      <c r="C4" s="689"/>
      <c r="D4" s="689"/>
      <c r="E4" s="689"/>
      <c r="F4" s="689"/>
      <c r="G4" s="689"/>
      <c r="H4" s="689"/>
      <c r="I4" s="690"/>
      <c r="J4" s="688" t="s">
        <v>380</v>
      </c>
      <c r="K4" s="689"/>
      <c r="L4" s="689"/>
      <c r="M4" s="689"/>
      <c r="N4" s="689"/>
      <c r="O4" s="689"/>
      <c r="P4" s="689"/>
      <c r="Q4" s="690"/>
      <c r="R4" s="122"/>
      <c r="S4" s="123" t="s">
        <v>192</v>
      </c>
      <c r="T4" s="124"/>
    </row>
    <row r="5" spans="1:20" s="1" customFormat="1" ht="21.1">
      <c r="A5" s="691" t="s">
        <v>185</v>
      </c>
      <c r="B5" s="114" t="s">
        <v>193</v>
      </c>
      <c r="C5" s="24" t="s">
        <v>194</v>
      </c>
      <c r="D5" s="681" t="s">
        <v>5</v>
      </c>
      <c r="E5" s="125" t="s">
        <v>195</v>
      </c>
      <c r="F5" s="681" t="s">
        <v>169</v>
      </c>
      <c r="G5" s="681" t="s">
        <v>82</v>
      </c>
      <c r="H5" s="681" t="s">
        <v>83</v>
      </c>
      <c r="I5" s="684" t="s">
        <v>170</v>
      </c>
      <c r="J5" s="114" t="s">
        <v>193</v>
      </c>
      <c r="K5" s="24" t="s">
        <v>194</v>
      </c>
      <c r="L5" s="681" t="s">
        <v>5</v>
      </c>
      <c r="M5" s="125" t="s">
        <v>195</v>
      </c>
      <c r="N5" s="681" t="s">
        <v>169</v>
      </c>
      <c r="O5" s="681" t="s">
        <v>82</v>
      </c>
      <c r="P5" s="681" t="s">
        <v>83</v>
      </c>
      <c r="Q5" s="684" t="s">
        <v>170</v>
      </c>
      <c r="R5" s="126" t="s">
        <v>169</v>
      </c>
      <c r="S5" s="127" t="s">
        <v>83</v>
      </c>
      <c r="T5" s="128" t="s">
        <v>170</v>
      </c>
    </row>
    <row r="6" spans="1:20" s="1" customFormat="1" ht="24.8" customHeight="1">
      <c r="A6" s="692"/>
      <c r="B6" s="114" t="s">
        <v>196</v>
      </c>
      <c r="C6" s="115" t="s">
        <v>196</v>
      </c>
      <c r="D6" s="682"/>
      <c r="E6" s="129" t="s">
        <v>197</v>
      </c>
      <c r="F6" s="682"/>
      <c r="G6" s="682"/>
      <c r="H6" s="682"/>
      <c r="I6" s="685"/>
      <c r="J6" s="114" t="s">
        <v>196</v>
      </c>
      <c r="K6" s="115" t="s">
        <v>196</v>
      </c>
      <c r="L6" s="682"/>
      <c r="M6" s="129" t="s">
        <v>197</v>
      </c>
      <c r="N6" s="682"/>
      <c r="O6" s="682"/>
      <c r="P6" s="682"/>
      <c r="Q6" s="685"/>
      <c r="R6" s="126" t="s">
        <v>198</v>
      </c>
      <c r="S6" s="130" t="s">
        <v>198</v>
      </c>
      <c r="T6" s="128" t="s">
        <v>198</v>
      </c>
    </row>
    <row r="7" spans="1:20" s="1" customFormat="1" ht="21.75" thickBot="1">
      <c r="A7" s="693"/>
      <c r="B7" s="132"/>
      <c r="C7" s="131"/>
      <c r="D7" s="683"/>
      <c r="E7" s="133"/>
      <c r="F7" s="683"/>
      <c r="G7" s="683"/>
      <c r="H7" s="683"/>
      <c r="I7" s="686"/>
      <c r="J7" s="132"/>
      <c r="K7" s="131"/>
      <c r="L7" s="683"/>
      <c r="M7" s="133"/>
      <c r="N7" s="683"/>
      <c r="O7" s="683"/>
      <c r="P7" s="683"/>
      <c r="Q7" s="686"/>
      <c r="R7" s="134" t="s">
        <v>199</v>
      </c>
      <c r="S7" s="135" t="s">
        <v>199</v>
      </c>
      <c r="T7" s="136" t="s">
        <v>199</v>
      </c>
    </row>
    <row r="8" spans="1:20" s="1" customFormat="1" ht="39.75" customHeight="1">
      <c r="A8" s="137" t="s">
        <v>213</v>
      </c>
      <c r="B8" s="168">
        <v>314081714.73999995</v>
      </c>
      <c r="C8" s="138">
        <v>1534118096.96</v>
      </c>
      <c r="D8" s="138">
        <v>50392860.279999986</v>
      </c>
      <c r="E8" s="138">
        <v>163452458.06000003</v>
      </c>
      <c r="F8" s="138">
        <f>SUM(B8:E8)</f>
        <v>2062045130.04</v>
      </c>
      <c r="G8" s="138">
        <v>2264917</v>
      </c>
      <c r="H8" s="139" t="s">
        <v>143</v>
      </c>
      <c r="I8" s="140">
        <f>+F8/G8</f>
        <v>910.42856318355155</v>
      </c>
      <c r="J8" s="168">
        <v>322288236.19999993</v>
      </c>
      <c r="K8" s="138">
        <v>1340745310.4599998</v>
      </c>
      <c r="L8" s="138">
        <v>38853928.430000007</v>
      </c>
      <c r="M8" s="138">
        <v>153501652.83999997</v>
      </c>
      <c r="N8" s="138">
        <f>SUM(J8:M8)</f>
        <v>1855389127.9299998</v>
      </c>
      <c r="O8" s="138">
        <v>1891557</v>
      </c>
      <c r="P8" s="139" t="s">
        <v>143</v>
      </c>
      <c r="Q8" s="140">
        <f>+N8/O8</f>
        <v>980.87931155656418</v>
      </c>
      <c r="R8" s="141">
        <f>+(F8-N8)/F8*100</f>
        <v>10.021895209732454</v>
      </c>
      <c r="S8" s="142">
        <f>+(O8-G8)/G8*100</f>
        <v>-16.484489277090507</v>
      </c>
      <c r="T8" s="143">
        <f>+(Q8-I8)/I8*100</f>
        <v>7.7381961882504182</v>
      </c>
    </row>
    <row r="9" spans="1:20" s="1" customFormat="1" ht="21.1">
      <c r="A9" s="144"/>
      <c r="B9" s="169"/>
      <c r="C9" s="98"/>
      <c r="D9" s="98"/>
      <c r="E9" s="98"/>
      <c r="F9" s="98"/>
      <c r="G9" s="171"/>
      <c r="H9" s="145"/>
      <c r="I9" s="146"/>
      <c r="J9" s="169"/>
      <c r="K9" s="98"/>
      <c r="L9" s="98"/>
      <c r="M9" s="98"/>
      <c r="N9" s="98"/>
      <c r="O9" s="171"/>
      <c r="P9" s="145"/>
      <c r="Q9" s="146"/>
      <c r="R9" s="141"/>
      <c r="S9" s="142"/>
      <c r="T9" s="143"/>
    </row>
    <row r="10" spans="1:20" s="1" customFormat="1" ht="21.1">
      <c r="A10" s="147" t="s">
        <v>214</v>
      </c>
      <c r="B10" s="170">
        <v>303750013.38999999</v>
      </c>
      <c r="C10" s="117">
        <v>1483531747.8700001</v>
      </c>
      <c r="D10" s="117">
        <v>49086567.129999988</v>
      </c>
      <c r="E10" s="117">
        <v>154749133.83000001</v>
      </c>
      <c r="F10" s="117">
        <f>SUM(B10:E10)</f>
        <v>1991117462.22</v>
      </c>
      <c r="G10" s="117">
        <v>2264581</v>
      </c>
      <c r="H10" s="148" t="s">
        <v>143</v>
      </c>
      <c r="I10" s="140">
        <f>+F10/G10</f>
        <v>879.24320756025065</v>
      </c>
      <c r="J10" s="170">
        <v>311684953.2299999</v>
      </c>
      <c r="K10" s="117">
        <v>1296564412.7999997</v>
      </c>
      <c r="L10" s="117">
        <v>37843726.290000007</v>
      </c>
      <c r="M10" s="117">
        <v>145335364.91</v>
      </c>
      <c r="N10" s="117">
        <f>SUM(J10:M10)</f>
        <v>1791428457.2299998</v>
      </c>
      <c r="O10" s="117">
        <v>1891216</v>
      </c>
      <c r="P10" s="148" t="s">
        <v>143</v>
      </c>
      <c r="Q10" s="140">
        <f>+N10/O10</f>
        <v>947.2363057577769</v>
      </c>
      <c r="R10" s="141">
        <f>+(F10-N10)/F10*100</f>
        <v>10.028991698327864</v>
      </c>
      <c r="S10" s="142">
        <f>+(O10-G10)/G10*100</f>
        <v>-16.487155902129356</v>
      </c>
      <c r="T10" s="143">
        <f>+(Q10-I10)/I10*100</f>
        <v>7.7331388645236681</v>
      </c>
    </row>
    <row r="11" spans="1:20" s="1" customFormat="1" ht="26.85" customHeight="1">
      <c r="A11" s="149" t="s">
        <v>215</v>
      </c>
      <c r="B11" s="170">
        <v>1408999.28</v>
      </c>
      <c r="C11" s="117">
        <v>6898779.5099999998</v>
      </c>
      <c r="D11" s="117">
        <v>506858.23999999999</v>
      </c>
      <c r="E11" s="117">
        <v>481208.24</v>
      </c>
      <c r="F11" s="117">
        <f t="shared" ref="F11:F12" si="0">SUM(B11:E11)</f>
        <v>9295845.2699999996</v>
      </c>
      <c r="G11" s="117">
        <v>59</v>
      </c>
      <c r="H11" s="148" t="s">
        <v>154</v>
      </c>
      <c r="I11" s="140">
        <f t="shared" ref="I11:I12" si="1">+F11/G11</f>
        <v>157556.69949152542</v>
      </c>
      <c r="J11" s="170">
        <v>1450297.06</v>
      </c>
      <c r="K11" s="117">
        <v>5077890.26</v>
      </c>
      <c r="L11" s="117">
        <v>392424.68</v>
      </c>
      <c r="M11" s="117">
        <v>445154.79</v>
      </c>
      <c r="N11" s="117">
        <f t="shared" ref="N11:N12" si="2">SUM(J11:M11)</f>
        <v>7365766.79</v>
      </c>
      <c r="O11" s="117">
        <v>59</v>
      </c>
      <c r="P11" s="148" t="s">
        <v>154</v>
      </c>
      <c r="Q11" s="140">
        <f t="shared" ref="Q11:Q12" si="3">+N11/O11</f>
        <v>124843.50491525423</v>
      </c>
      <c r="R11" s="141">
        <f>+(F11-N11)/F11*100</f>
        <v>20.762807726897542</v>
      </c>
      <c r="S11" s="142">
        <f>+(O11-G11)/G11*100</f>
        <v>0</v>
      </c>
      <c r="T11" s="143">
        <f>+(Q11-I11)/I11*100</f>
        <v>-20.762807726897545</v>
      </c>
    </row>
    <row r="12" spans="1:20" s="1" customFormat="1" ht="26.15" customHeight="1">
      <c r="A12" s="149" t="s">
        <v>216</v>
      </c>
      <c r="B12" s="170">
        <v>8922702.0700000003</v>
      </c>
      <c r="C12" s="117">
        <v>43687569.579999998</v>
      </c>
      <c r="D12" s="117">
        <v>799434.91</v>
      </c>
      <c r="E12" s="117">
        <v>8222115.9900000002</v>
      </c>
      <c r="F12" s="117">
        <f t="shared" si="0"/>
        <v>61631822.549999997</v>
      </c>
      <c r="G12" s="117">
        <v>277</v>
      </c>
      <c r="H12" s="148" t="s">
        <v>143</v>
      </c>
      <c r="I12" s="140">
        <f t="shared" si="1"/>
        <v>222497.55433212995</v>
      </c>
      <c r="J12" s="170">
        <v>9152985.9100000001</v>
      </c>
      <c r="K12" s="117">
        <v>39103007.399999999</v>
      </c>
      <c r="L12" s="117">
        <v>617777.46</v>
      </c>
      <c r="M12" s="117">
        <v>7721133.1399999997</v>
      </c>
      <c r="N12" s="117">
        <f t="shared" si="2"/>
        <v>56594903.910000004</v>
      </c>
      <c r="O12" s="117">
        <v>282</v>
      </c>
      <c r="P12" s="148" t="s">
        <v>143</v>
      </c>
      <c r="Q12" s="140">
        <f t="shared" si="3"/>
        <v>200691.1486170213</v>
      </c>
      <c r="R12" s="141">
        <f>+(F12-N12)/F12*100</f>
        <v>8.1725940132854191</v>
      </c>
      <c r="S12" s="142">
        <f>+(O12-G12)/G12*100</f>
        <v>1.8050541516245486</v>
      </c>
      <c r="T12" s="143">
        <f>+(Q12-I12)/I12*100</f>
        <v>-9.8007395095037566</v>
      </c>
    </row>
    <row r="13" spans="1:20" s="1" customFormat="1" ht="21.1">
      <c r="A13" s="150"/>
      <c r="B13" s="151"/>
      <c r="C13" s="152"/>
      <c r="D13" s="152"/>
      <c r="E13" s="153"/>
      <c r="F13" s="152"/>
      <c r="G13" s="154"/>
      <c r="H13" s="152"/>
      <c r="I13" s="155"/>
      <c r="J13" s="151"/>
      <c r="K13" s="152"/>
      <c r="L13" s="152"/>
      <c r="M13" s="153"/>
      <c r="N13" s="152"/>
      <c r="O13" s="154"/>
      <c r="P13" s="152"/>
      <c r="Q13" s="155"/>
      <c r="R13" s="156"/>
      <c r="S13" s="157"/>
      <c r="T13" s="158"/>
    </row>
    <row r="14" spans="1:20" s="1" customFormat="1" ht="21.75" thickBot="1">
      <c r="A14" s="159" t="s">
        <v>205</v>
      </c>
      <c r="B14" s="160">
        <f>SUM(B10:B13)</f>
        <v>314081714.73999995</v>
      </c>
      <c r="C14" s="161">
        <f>SUM(C10:C13)</f>
        <v>1534118096.96</v>
      </c>
      <c r="D14" s="161">
        <f>SUM(D10:D13)</f>
        <v>50392860.279999986</v>
      </c>
      <c r="E14" s="162">
        <f>SUM(E10:E13)</f>
        <v>163452458.06000003</v>
      </c>
      <c r="F14" s="121">
        <f>SUM(F10:F13)</f>
        <v>2062045130.04</v>
      </c>
      <c r="G14" s="163"/>
      <c r="H14" s="163"/>
      <c r="I14" s="164"/>
      <c r="J14" s="160">
        <f>SUM(J10:J13)</f>
        <v>322288236.19999993</v>
      </c>
      <c r="K14" s="161">
        <f>SUM(K10:K13)</f>
        <v>1340745310.4599998</v>
      </c>
      <c r="L14" s="161">
        <f>SUM(L10:L13)</f>
        <v>38853928.430000007</v>
      </c>
      <c r="M14" s="162">
        <f>SUM(M10:M13)</f>
        <v>153501652.83999997</v>
      </c>
      <c r="N14" s="121">
        <f>SUM(N10:N13)</f>
        <v>1855389127.9299998</v>
      </c>
      <c r="O14" s="163"/>
      <c r="P14" s="163"/>
      <c r="Q14" s="164"/>
      <c r="R14" s="165"/>
      <c r="S14" s="166"/>
      <c r="T14" s="167"/>
    </row>
    <row r="15" spans="1:20" ht="14.3" thickTop="1"/>
    <row r="18" spans="1:10" ht="21.1">
      <c r="A18" s="238" t="s">
        <v>235</v>
      </c>
      <c r="B18" s="242"/>
      <c r="J18" s="242"/>
    </row>
    <row r="19" spans="1:10" ht="21.1">
      <c r="A19" s="241" t="s">
        <v>386</v>
      </c>
      <c r="B19" s="242"/>
      <c r="J19" s="242"/>
    </row>
    <row r="20" spans="1:10" ht="19.05">
      <c r="A20" s="14" t="s">
        <v>385</v>
      </c>
    </row>
    <row r="21" spans="1:10" ht="21.1">
      <c r="A21" s="1"/>
    </row>
    <row r="22" spans="1:10" ht="21.1">
      <c r="A22" s="1"/>
    </row>
    <row r="23" spans="1:10" ht="21.1">
      <c r="A23" s="1"/>
    </row>
    <row r="24" spans="1:10" ht="21.1">
      <c r="A24" s="1"/>
    </row>
    <row r="25" spans="1:10" ht="21.1">
      <c r="A25" s="1"/>
    </row>
    <row r="26" spans="1:10" ht="21.1">
      <c r="A26" s="1"/>
    </row>
    <row r="27" spans="1:10" ht="21.1">
      <c r="A27" s="1"/>
    </row>
    <row r="28" spans="1:10" ht="21.1">
      <c r="A28" s="1"/>
    </row>
    <row r="29" spans="1:10" ht="21.1">
      <c r="A29" s="1"/>
    </row>
    <row r="30" spans="1:10" ht="21.1">
      <c r="A30" s="1"/>
    </row>
    <row r="31" spans="1:10" ht="21.1">
      <c r="A31" s="23"/>
    </row>
    <row r="32" spans="1:10" ht="21.1">
      <c r="A32" s="1"/>
    </row>
    <row r="33" spans="1:1" ht="21.1">
      <c r="A33" s="1"/>
    </row>
    <row r="34" spans="1:1" s="1" customFormat="1" ht="21.1"/>
    <row r="35" spans="1:1" s="1" customFormat="1" ht="21.1"/>
    <row r="36" spans="1:1" s="1" customFormat="1" ht="21.1"/>
    <row r="37" spans="1:1" s="1" customFormat="1" ht="21.1"/>
    <row r="38" spans="1:1" s="1" customFormat="1" ht="21.1"/>
    <row r="39" spans="1:1" s="1" customFormat="1" ht="21.1"/>
    <row r="40" spans="1:1" s="1" customFormat="1" ht="21.1"/>
    <row r="41" spans="1:1" s="1" customFormat="1" ht="23.8">
      <c r="A41" s="36" t="s">
        <v>206</v>
      </c>
    </row>
    <row r="42" spans="1:1" ht="23.8">
      <c r="A42" s="22" t="s">
        <v>207</v>
      </c>
    </row>
    <row r="43" spans="1:1" ht="23.8">
      <c r="A43" s="22"/>
    </row>
    <row r="44" spans="1:1" ht="23.8">
      <c r="A44" s="22" t="s">
        <v>208</v>
      </c>
    </row>
    <row r="45" spans="1:1" ht="23.8">
      <c r="A45" s="22" t="s">
        <v>209</v>
      </c>
    </row>
    <row r="46" spans="1:1" ht="23.8">
      <c r="A46" s="22" t="s">
        <v>210</v>
      </c>
    </row>
    <row r="47" spans="1:1" ht="23.8">
      <c r="A47" s="22" t="s">
        <v>211</v>
      </c>
    </row>
    <row r="48" spans="1:1" ht="23.8">
      <c r="A48" s="22"/>
    </row>
    <row r="49" spans="1:1" ht="23.8">
      <c r="A49" s="22"/>
    </row>
    <row r="50" spans="1:1" ht="23.8">
      <c r="A50" s="22"/>
    </row>
  </sheetData>
  <mergeCells count="14">
    <mergeCell ref="N5:N7"/>
    <mergeCell ref="O5:O7"/>
    <mergeCell ref="P5:P7"/>
    <mergeCell ref="Q5:Q7"/>
    <mergeCell ref="A2:B2"/>
    <mergeCell ref="A4:I4"/>
    <mergeCell ref="J4:Q4"/>
    <mergeCell ref="A5:A7"/>
    <mergeCell ref="D5:D7"/>
    <mergeCell ref="F5:F7"/>
    <mergeCell ref="G5:G7"/>
    <mergeCell ref="H5:H7"/>
    <mergeCell ref="I5:I7"/>
    <mergeCell ref="L5:L7"/>
  </mergeCells>
  <pageMargins left="0.70866141732283461" right="0.51181102362204722" top="0.94488188976377951" bottom="0.74803149606299213" header="0.31496062992125984" footer="0.31496062992125984"/>
  <pageSetup paperSize="9" scale="42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8072-E245-416D-8C1D-F654A1CE3D47}">
  <sheetPr>
    <tabColor rgb="FF00B050"/>
    <pageSetUpPr fitToPage="1"/>
  </sheetPr>
  <dimension ref="B3:S74"/>
  <sheetViews>
    <sheetView topLeftCell="A12" zoomScale="90" zoomScaleNormal="90" workbookViewId="0">
      <selection activeCell="B3" sqref="B3:Q34"/>
    </sheetView>
  </sheetViews>
  <sheetFormatPr defaultRowHeight="21.1"/>
  <cols>
    <col min="1" max="1" width="4.375" style="1" customWidth="1"/>
    <col min="2" max="2" width="37" style="1" customWidth="1"/>
    <col min="3" max="3" width="17" style="261" customWidth="1"/>
    <col min="4" max="4" width="18.875" style="261" customWidth="1"/>
    <col min="5" max="5" width="16.125" style="261" customWidth="1"/>
    <col min="6" max="6" width="16.875" style="261" bestFit="1" customWidth="1"/>
    <col min="7" max="7" width="14.875" style="261" customWidth="1"/>
    <col min="8" max="8" width="20" style="1" customWidth="1"/>
    <col min="9" max="9" width="17" style="261" customWidth="1"/>
    <col min="10" max="10" width="18.875" style="261" customWidth="1"/>
    <col min="11" max="11" width="16.125" style="261" customWidth="1"/>
    <col min="12" max="12" width="16.875" style="261" bestFit="1" customWidth="1"/>
    <col min="13" max="13" width="14.875" style="261" customWidth="1"/>
    <col min="14" max="14" width="18.375" style="261" customWidth="1"/>
    <col min="15" max="15" width="11.25" style="1" customWidth="1"/>
    <col min="16" max="16" width="11" style="1" customWidth="1"/>
    <col min="17" max="17" width="11.875" style="1" customWidth="1"/>
    <col min="18" max="256" width="9.125" style="1"/>
    <col min="257" max="257" width="4.375" style="1" customWidth="1"/>
    <col min="258" max="258" width="30.125" style="1" customWidth="1"/>
    <col min="259" max="259" width="25.25" style="1" customWidth="1"/>
    <col min="260" max="260" width="19.125" style="1" customWidth="1"/>
    <col min="261" max="262" width="17.375" style="1" customWidth="1"/>
    <col min="263" max="263" width="16.125" style="1" customWidth="1"/>
    <col min="264" max="264" width="20" style="1" customWidth="1"/>
    <col min="265" max="265" width="17" style="1" customWidth="1"/>
    <col min="266" max="266" width="18.875" style="1" customWidth="1"/>
    <col min="267" max="268" width="16.125" style="1" customWidth="1"/>
    <col min="269" max="269" width="14.875" style="1" customWidth="1"/>
    <col min="270" max="270" width="18.375" style="1" customWidth="1"/>
    <col min="271" max="271" width="11.25" style="1" customWidth="1"/>
    <col min="272" max="272" width="11" style="1" customWidth="1"/>
    <col min="273" max="273" width="11.875" style="1" customWidth="1"/>
    <col min="274" max="512" width="9.125" style="1"/>
    <col min="513" max="513" width="4.375" style="1" customWidth="1"/>
    <col min="514" max="514" width="30.125" style="1" customWidth="1"/>
    <col min="515" max="515" width="25.25" style="1" customWidth="1"/>
    <col min="516" max="516" width="19.125" style="1" customWidth="1"/>
    <col min="517" max="518" width="17.375" style="1" customWidth="1"/>
    <col min="519" max="519" width="16.125" style="1" customWidth="1"/>
    <col min="520" max="520" width="20" style="1" customWidth="1"/>
    <col min="521" max="521" width="17" style="1" customWidth="1"/>
    <col min="522" max="522" width="18.875" style="1" customWidth="1"/>
    <col min="523" max="524" width="16.125" style="1" customWidth="1"/>
    <col min="525" max="525" width="14.875" style="1" customWidth="1"/>
    <col min="526" max="526" width="18.375" style="1" customWidth="1"/>
    <col min="527" max="527" width="11.25" style="1" customWidth="1"/>
    <col min="528" max="528" width="11" style="1" customWidth="1"/>
    <col min="529" max="529" width="11.875" style="1" customWidth="1"/>
    <col min="530" max="768" width="9.125" style="1"/>
    <col min="769" max="769" width="4.375" style="1" customWidth="1"/>
    <col min="770" max="770" width="30.125" style="1" customWidth="1"/>
    <col min="771" max="771" width="25.25" style="1" customWidth="1"/>
    <col min="772" max="772" width="19.125" style="1" customWidth="1"/>
    <col min="773" max="774" width="17.375" style="1" customWidth="1"/>
    <col min="775" max="775" width="16.125" style="1" customWidth="1"/>
    <col min="776" max="776" width="20" style="1" customWidth="1"/>
    <col min="777" max="777" width="17" style="1" customWidth="1"/>
    <col min="778" max="778" width="18.875" style="1" customWidth="1"/>
    <col min="779" max="780" width="16.125" style="1" customWidth="1"/>
    <col min="781" max="781" width="14.875" style="1" customWidth="1"/>
    <col min="782" max="782" width="18.375" style="1" customWidth="1"/>
    <col min="783" max="783" width="11.25" style="1" customWidth="1"/>
    <col min="784" max="784" width="11" style="1" customWidth="1"/>
    <col min="785" max="785" width="11.875" style="1" customWidth="1"/>
    <col min="786" max="1024" width="9.125" style="1"/>
    <col min="1025" max="1025" width="4.375" style="1" customWidth="1"/>
    <col min="1026" max="1026" width="30.125" style="1" customWidth="1"/>
    <col min="1027" max="1027" width="25.25" style="1" customWidth="1"/>
    <col min="1028" max="1028" width="19.125" style="1" customWidth="1"/>
    <col min="1029" max="1030" width="17.375" style="1" customWidth="1"/>
    <col min="1031" max="1031" width="16.125" style="1" customWidth="1"/>
    <col min="1032" max="1032" width="20" style="1" customWidth="1"/>
    <col min="1033" max="1033" width="17" style="1" customWidth="1"/>
    <col min="1034" max="1034" width="18.875" style="1" customWidth="1"/>
    <col min="1035" max="1036" width="16.125" style="1" customWidth="1"/>
    <col min="1037" max="1037" width="14.875" style="1" customWidth="1"/>
    <col min="1038" max="1038" width="18.375" style="1" customWidth="1"/>
    <col min="1039" max="1039" width="11.25" style="1" customWidth="1"/>
    <col min="1040" max="1040" width="11" style="1" customWidth="1"/>
    <col min="1041" max="1041" width="11.875" style="1" customWidth="1"/>
    <col min="1042" max="1280" width="9.125" style="1"/>
    <col min="1281" max="1281" width="4.375" style="1" customWidth="1"/>
    <col min="1282" max="1282" width="30.125" style="1" customWidth="1"/>
    <col min="1283" max="1283" width="25.25" style="1" customWidth="1"/>
    <col min="1284" max="1284" width="19.125" style="1" customWidth="1"/>
    <col min="1285" max="1286" width="17.375" style="1" customWidth="1"/>
    <col min="1287" max="1287" width="16.125" style="1" customWidth="1"/>
    <col min="1288" max="1288" width="20" style="1" customWidth="1"/>
    <col min="1289" max="1289" width="17" style="1" customWidth="1"/>
    <col min="1290" max="1290" width="18.875" style="1" customWidth="1"/>
    <col min="1291" max="1292" width="16.125" style="1" customWidth="1"/>
    <col min="1293" max="1293" width="14.875" style="1" customWidth="1"/>
    <col min="1294" max="1294" width="18.375" style="1" customWidth="1"/>
    <col min="1295" max="1295" width="11.25" style="1" customWidth="1"/>
    <col min="1296" max="1296" width="11" style="1" customWidth="1"/>
    <col min="1297" max="1297" width="11.875" style="1" customWidth="1"/>
    <col min="1298" max="1536" width="9.125" style="1"/>
    <col min="1537" max="1537" width="4.375" style="1" customWidth="1"/>
    <col min="1538" max="1538" width="30.125" style="1" customWidth="1"/>
    <col min="1539" max="1539" width="25.25" style="1" customWidth="1"/>
    <col min="1540" max="1540" width="19.125" style="1" customWidth="1"/>
    <col min="1541" max="1542" width="17.375" style="1" customWidth="1"/>
    <col min="1543" max="1543" width="16.125" style="1" customWidth="1"/>
    <col min="1544" max="1544" width="20" style="1" customWidth="1"/>
    <col min="1545" max="1545" width="17" style="1" customWidth="1"/>
    <col min="1546" max="1546" width="18.875" style="1" customWidth="1"/>
    <col min="1547" max="1548" width="16.125" style="1" customWidth="1"/>
    <col min="1549" max="1549" width="14.875" style="1" customWidth="1"/>
    <col min="1550" max="1550" width="18.375" style="1" customWidth="1"/>
    <col min="1551" max="1551" width="11.25" style="1" customWidth="1"/>
    <col min="1552" max="1552" width="11" style="1" customWidth="1"/>
    <col min="1553" max="1553" width="11.875" style="1" customWidth="1"/>
    <col min="1554" max="1792" width="9.125" style="1"/>
    <col min="1793" max="1793" width="4.375" style="1" customWidth="1"/>
    <col min="1794" max="1794" width="30.125" style="1" customWidth="1"/>
    <col min="1795" max="1795" width="25.25" style="1" customWidth="1"/>
    <col min="1796" max="1796" width="19.125" style="1" customWidth="1"/>
    <col min="1797" max="1798" width="17.375" style="1" customWidth="1"/>
    <col min="1799" max="1799" width="16.125" style="1" customWidth="1"/>
    <col min="1800" max="1800" width="20" style="1" customWidth="1"/>
    <col min="1801" max="1801" width="17" style="1" customWidth="1"/>
    <col min="1802" max="1802" width="18.875" style="1" customWidth="1"/>
    <col min="1803" max="1804" width="16.125" style="1" customWidth="1"/>
    <col min="1805" max="1805" width="14.875" style="1" customWidth="1"/>
    <col min="1806" max="1806" width="18.375" style="1" customWidth="1"/>
    <col min="1807" max="1807" width="11.25" style="1" customWidth="1"/>
    <col min="1808" max="1808" width="11" style="1" customWidth="1"/>
    <col min="1809" max="1809" width="11.875" style="1" customWidth="1"/>
    <col min="1810" max="2048" width="9.125" style="1"/>
    <col min="2049" max="2049" width="4.375" style="1" customWidth="1"/>
    <col min="2050" max="2050" width="30.125" style="1" customWidth="1"/>
    <col min="2051" max="2051" width="25.25" style="1" customWidth="1"/>
    <col min="2052" max="2052" width="19.125" style="1" customWidth="1"/>
    <col min="2053" max="2054" width="17.375" style="1" customWidth="1"/>
    <col min="2055" max="2055" width="16.125" style="1" customWidth="1"/>
    <col min="2056" max="2056" width="20" style="1" customWidth="1"/>
    <col min="2057" max="2057" width="17" style="1" customWidth="1"/>
    <col min="2058" max="2058" width="18.875" style="1" customWidth="1"/>
    <col min="2059" max="2060" width="16.125" style="1" customWidth="1"/>
    <col min="2061" max="2061" width="14.875" style="1" customWidth="1"/>
    <col min="2062" max="2062" width="18.375" style="1" customWidth="1"/>
    <col min="2063" max="2063" width="11.25" style="1" customWidth="1"/>
    <col min="2064" max="2064" width="11" style="1" customWidth="1"/>
    <col min="2065" max="2065" width="11.875" style="1" customWidth="1"/>
    <col min="2066" max="2304" width="9.125" style="1"/>
    <col min="2305" max="2305" width="4.375" style="1" customWidth="1"/>
    <col min="2306" max="2306" width="30.125" style="1" customWidth="1"/>
    <col min="2307" max="2307" width="25.25" style="1" customWidth="1"/>
    <col min="2308" max="2308" width="19.125" style="1" customWidth="1"/>
    <col min="2309" max="2310" width="17.375" style="1" customWidth="1"/>
    <col min="2311" max="2311" width="16.125" style="1" customWidth="1"/>
    <col min="2312" max="2312" width="20" style="1" customWidth="1"/>
    <col min="2313" max="2313" width="17" style="1" customWidth="1"/>
    <col min="2314" max="2314" width="18.875" style="1" customWidth="1"/>
    <col min="2315" max="2316" width="16.125" style="1" customWidth="1"/>
    <col min="2317" max="2317" width="14.875" style="1" customWidth="1"/>
    <col min="2318" max="2318" width="18.375" style="1" customWidth="1"/>
    <col min="2319" max="2319" width="11.25" style="1" customWidth="1"/>
    <col min="2320" max="2320" width="11" style="1" customWidth="1"/>
    <col min="2321" max="2321" width="11.875" style="1" customWidth="1"/>
    <col min="2322" max="2560" width="9.125" style="1"/>
    <col min="2561" max="2561" width="4.375" style="1" customWidth="1"/>
    <col min="2562" max="2562" width="30.125" style="1" customWidth="1"/>
    <col min="2563" max="2563" width="25.25" style="1" customWidth="1"/>
    <col min="2564" max="2564" width="19.125" style="1" customWidth="1"/>
    <col min="2565" max="2566" width="17.375" style="1" customWidth="1"/>
    <col min="2567" max="2567" width="16.125" style="1" customWidth="1"/>
    <col min="2568" max="2568" width="20" style="1" customWidth="1"/>
    <col min="2569" max="2569" width="17" style="1" customWidth="1"/>
    <col min="2570" max="2570" width="18.875" style="1" customWidth="1"/>
    <col min="2571" max="2572" width="16.125" style="1" customWidth="1"/>
    <col min="2573" max="2573" width="14.875" style="1" customWidth="1"/>
    <col min="2574" max="2574" width="18.375" style="1" customWidth="1"/>
    <col min="2575" max="2575" width="11.25" style="1" customWidth="1"/>
    <col min="2576" max="2576" width="11" style="1" customWidth="1"/>
    <col min="2577" max="2577" width="11.875" style="1" customWidth="1"/>
    <col min="2578" max="2816" width="9.125" style="1"/>
    <col min="2817" max="2817" width="4.375" style="1" customWidth="1"/>
    <col min="2818" max="2818" width="30.125" style="1" customWidth="1"/>
    <col min="2819" max="2819" width="25.25" style="1" customWidth="1"/>
    <col min="2820" max="2820" width="19.125" style="1" customWidth="1"/>
    <col min="2821" max="2822" width="17.375" style="1" customWidth="1"/>
    <col min="2823" max="2823" width="16.125" style="1" customWidth="1"/>
    <col min="2824" max="2824" width="20" style="1" customWidth="1"/>
    <col min="2825" max="2825" width="17" style="1" customWidth="1"/>
    <col min="2826" max="2826" width="18.875" style="1" customWidth="1"/>
    <col min="2827" max="2828" width="16.125" style="1" customWidth="1"/>
    <col min="2829" max="2829" width="14.875" style="1" customWidth="1"/>
    <col min="2830" max="2830" width="18.375" style="1" customWidth="1"/>
    <col min="2831" max="2831" width="11.25" style="1" customWidth="1"/>
    <col min="2832" max="2832" width="11" style="1" customWidth="1"/>
    <col min="2833" max="2833" width="11.875" style="1" customWidth="1"/>
    <col min="2834" max="3072" width="9.125" style="1"/>
    <col min="3073" max="3073" width="4.375" style="1" customWidth="1"/>
    <col min="3074" max="3074" width="30.125" style="1" customWidth="1"/>
    <col min="3075" max="3075" width="25.25" style="1" customWidth="1"/>
    <col min="3076" max="3076" width="19.125" style="1" customWidth="1"/>
    <col min="3077" max="3078" width="17.375" style="1" customWidth="1"/>
    <col min="3079" max="3079" width="16.125" style="1" customWidth="1"/>
    <col min="3080" max="3080" width="20" style="1" customWidth="1"/>
    <col min="3081" max="3081" width="17" style="1" customWidth="1"/>
    <col min="3082" max="3082" width="18.875" style="1" customWidth="1"/>
    <col min="3083" max="3084" width="16.125" style="1" customWidth="1"/>
    <col min="3085" max="3085" width="14.875" style="1" customWidth="1"/>
    <col min="3086" max="3086" width="18.375" style="1" customWidth="1"/>
    <col min="3087" max="3087" width="11.25" style="1" customWidth="1"/>
    <col min="3088" max="3088" width="11" style="1" customWidth="1"/>
    <col min="3089" max="3089" width="11.875" style="1" customWidth="1"/>
    <col min="3090" max="3328" width="9.125" style="1"/>
    <col min="3329" max="3329" width="4.375" style="1" customWidth="1"/>
    <col min="3330" max="3330" width="30.125" style="1" customWidth="1"/>
    <col min="3331" max="3331" width="25.25" style="1" customWidth="1"/>
    <col min="3332" max="3332" width="19.125" style="1" customWidth="1"/>
    <col min="3333" max="3334" width="17.375" style="1" customWidth="1"/>
    <col min="3335" max="3335" width="16.125" style="1" customWidth="1"/>
    <col min="3336" max="3336" width="20" style="1" customWidth="1"/>
    <col min="3337" max="3337" width="17" style="1" customWidth="1"/>
    <col min="3338" max="3338" width="18.875" style="1" customWidth="1"/>
    <col min="3339" max="3340" width="16.125" style="1" customWidth="1"/>
    <col min="3341" max="3341" width="14.875" style="1" customWidth="1"/>
    <col min="3342" max="3342" width="18.375" style="1" customWidth="1"/>
    <col min="3343" max="3343" width="11.25" style="1" customWidth="1"/>
    <col min="3344" max="3344" width="11" style="1" customWidth="1"/>
    <col min="3345" max="3345" width="11.875" style="1" customWidth="1"/>
    <col min="3346" max="3584" width="9.125" style="1"/>
    <col min="3585" max="3585" width="4.375" style="1" customWidth="1"/>
    <col min="3586" max="3586" width="30.125" style="1" customWidth="1"/>
    <col min="3587" max="3587" width="25.25" style="1" customWidth="1"/>
    <col min="3588" max="3588" width="19.125" style="1" customWidth="1"/>
    <col min="3589" max="3590" width="17.375" style="1" customWidth="1"/>
    <col min="3591" max="3591" width="16.125" style="1" customWidth="1"/>
    <col min="3592" max="3592" width="20" style="1" customWidth="1"/>
    <col min="3593" max="3593" width="17" style="1" customWidth="1"/>
    <col min="3594" max="3594" width="18.875" style="1" customWidth="1"/>
    <col min="3595" max="3596" width="16.125" style="1" customWidth="1"/>
    <col min="3597" max="3597" width="14.875" style="1" customWidth="1"/>
    <col min="3598" max="3598" width="18.375" style="1" customWidth="1"/>
    <col min="3599" max="3599" width="11.25" style="1" customWidth="1"/>
    <col min="3600" max="3600" width="11" style="1" customWidth="1"/>
    <col min="3601" max="3601" width="11.875" style="1" customWidth="1"/>
    <col min="3602" max="3840" width="9.125" style="1"/>
    <col min="3841" max="3841" width="4.375" style="1" customWidth="1"/>
    <col min="3842" max="3842" width="30.125" style="1" customWidth="1"/>
    <col min="3843" max="3843" width="25.25" style="1" customWidth="1"/>
    <col min="3844" max="3844" width="19.125" style="1" customWidth="1"/>
    <col min="3845" max="3846" width="17.375" style="1" customWidth="1"/>
    <col min="3847" max="3847" width="16.125" style="1" customWidth="1"/>
    <col min="3848" max="3848" width="20" style="1" customWidth="1"/>
    <col min="3849" max="3849" width="17" style="1" customWidth="1"/>
    <col min="3850" max="3850" width="18.875" style="1" customWidth="1"/>
    <col min="3851" max="3852" width="16.125" style="1" customWidth="1"/>
    <col min="3853" max="3853" width="14.875" style="1" customWidth="1"/>
    <col min="3854" max="3854" width="18.375" style="1" customWidth="1"/>
    <col min="3855" max="3855" width="11.25" style="1" customWidth="1"/>
    <col min="3856" max="3856" width="11" style="1" customWidth="1"/>
    <col min="3857" max="3857" width="11.875" style="1" customWidth="1"/>
    <col min="3858" max="4096" width="9.125" style="1"/>
    <col min="4097" max="4097" width="4.375" style="1" customWidth="1"/>
    <col min="4098" max="4098" width="30.125" style="1" customWidth="1"/>
    <col min="4099" max="4099" width="25.25" style="1" customWidth="1"/>
    <col min="4100" max="4100" width="19.125" style="1" customWidth="1"/>
    <col min="4101" max="4102" width="17.375" style="1" customWidth="1"/>
    <col min="4103" max="4103" width="16.125" style="1" customWidth="1"/>
    <col min="4104" max="4104" width="20" style="1" customWidth="1"/>
    <col min="4105" max="4105" width="17" style="1" customWidth="1"/>
    <col min="4106" max="4106" width="18.875" style="1" customWidth="1"/>
    <col min="4107" max="4108" width="16.125" style="1" customWidth="1"/>
    <col min="4109" max="4109" width="14.875" style="1" customWidth="1"/>
    <col min="4110" max="4110" width="18.375" style="1" customWidth="1"/>
    <col min="4111" max="4111" width="11.25" style="1" customWidth="1"/>
    <col min="4112" max="4112" width="11" style="1" customWidth="1"/>
    <col min="4113" max="4113" width="11.875" style="1" customWidth="1"/>
    <col min="4114" max="4352" width="9.125" style="1"/>
    <col min="4353" max="4353" width="4.375" style="1" customWidth="1"/>
    <col min="4354" max="4354" width="30.125" style="1" customWidth="1"/>
    <col min="4355" max="4355" width="25.25" style="1" customWidth="1"/>
    <col min="4356" max="4356" width="19.125" style="1" customWidth="1"/>
    <col min="4357" max="4358" width="17.375" style="1" customWidth="1"/>
    <col min="4359" max="4359" width="16.125" style="1" customWidth="1"/>
    <col min="4360" max="4360" width="20" style="1" customWidth="1"/>
    <col min="4361" max="4361" width="17" style="1" customWidth="1"/>
    <col min="4362" max="4362" width="18.875" style="1" customWidth="1"/>
    <col min="4363" max="4364" width="16.125" style="1" customWidth="1"/>
    <col min="4365" max="4365" width="14.875" style="1" customWidth="1"/>
    <col min="4366" max="4366" width="18.375" style="1" customWidth="1"/>
    <col min="4367" max="4367" width="11.25" style="1" customWidth="1"/>
    <col min="4368" max="4368" width="11" style="1" customWidth="1"/>
    <col min="4369" max="4369" width="11.875" style="1" customWidth="1"/>
    <col min="4370" max="4608" width="9.125" style="1"/>
    <col min="4609" max="4609" width="4.375" style="1" customWidth="1"/>
    <col min="4610" max="4610" width="30.125" style="1" customWidth="1"/>
    <col min="4611" max="4611" width="25.25" style="1" customWidth="1"/>
    <col min="4612" max="4612" width="19.125" style="1" customWidth="1"/>
    <col min="4613" max="4614" width="17.375" style="1" customWidth="1"/>
    <col min="4615" max="4615" width="16.125" style="1" customWidth="1"/>
    <col min="4616" max="4616" width="20" style="1" customWidth="1"/>
    <col min="4617" max="4617" width="17" style="1" customWidth="1"/>
    <col min="4618" max="4618" width="18.875" style="1" customWidth="1"/>
    <col min="4619" max="4620" width="16.125" style="1" customWidth="1"/>
    <col min="4621" max="4621" width="14.875" style="1" customWidth="1"/>
    <col min="4622" max="4622" width="18.375" style="1" customWidth="1"/>
    <col min="4623" max="4623" width="11.25" style="1" customWidth="1"/>
    <col min="4624" max="4624" width="11" style="1" customWidth="1"/>
    <col min="4625" max="4625" width="11.875" style="1" customWidth="1"/>
    <col min="4626" max="4864" width="9.125" style="1"/>
    <col min="4865" max="4865" width="4.375" style="1" customWidth="1"/>
    <col min="4866" max="4866" width="30.125" style="1" customWidth="1"/>
    <col min="4867" max="4867" width="25.25" style="1" customWidth="1"/>
    <col min="4868" max="4868" width="19.125" style="1" customWidth="1"/>
    <col min="4869" max="4870" width="17.375" style="1" customWidth="1"/>
    <col min="4871" max="4871" width="16.125" style="1" customWidth="1"/>
    <col min="4872" max="4872" width="20" style="1" customWidth="1"/>
    <col min="4873" max="4873" width="17" style="1" customWidth="1"/>
    <col min="4874" max="4874" width="18.875" style="1" customWidth="1"/>
    <col min="4875" max="4876" width="16.125" style="1" customWidth="1"/>
    <col min="4877" max="4877" width="14.875" style="1" customWidth="1"/>
    <col min="4878" max="4878" width="18.375" style="1" customWidth="1"/>
    <col min="4879" max="4879" width="11.25" style="1" customWidth="1"/>
    <col min="4880" max="4880" width="11" style="1" customWidth="1"/>
    <col min="4881" max="4881" width="11.875" style="1" customWidth="1"/>
    <col min="4882" max="5120" width="9.125" style="1"/>
    <col min="5121" max="5121" width="4.375" style="1" customWidth="1"/>
    <col min="5122" max="5122" width="30.125" style="1" customWidth="1"/>
    <col min="5123" max="5123" width="25.25" style="1" customWidth="1"/>
    <col min="5124" max="5124" width="19.125" style="1" customWidth="1"/>
    <col min="5125" max="5126" width="17.375" style="1" customWidth="1"/>
    <col min="5127" max="5127" width="16.125" style="1" customWidth="1"/>
    <col min="5128" max="5128" width="20" style="1" customWidth="1"/>
    <col min="5129" max="5129" width="17" style="1" customWidth="1"/>
    <col min="5130" max="5130" width="18.875" style="1" customWidth="1"/>
    <col min="5131" max="5132" width="16.125" style="1" customWidth="1"/>
    <col min="5133" max="5133" width="14.875" style="1" customWidth="1"/>
    <col min="5134" max="5134" width="18.375" style="1" customWidth="1"/>
    <col min="5135" max="5135" width="11.25" style="1" customWidth="1"/>
    <col min="5136" max="5136" width="11" style="1" customWidth="1"/>
    <col min="5137" max="5137" width="11.875" style="1" customWidth="1"/>
    <col min="5138" max="5376" width="9.125" style="1"/>
    <col min="5377" max="5377" width="4.375" style="1" customWidth="1"/>
    <col min="5378" max="5378" width="30.125" style="1" customWidth="1"/>
    <col min="5379" max="5379" width="25.25" style="1" customWidth="1"/>
    <col min="5380" max="5380" width="19.125" style="1" customWidth="1"/>
    <col min="5381" max="5382" width="17.375" style="1" customWidth="1"/>
    <col min="5383" max="5383" width="16.125" style="1" customWidth="1"/>
    <col min="5384" max="5384" width="20" style="1" customWidth="1"/>
    <col min="5385" max="5385" width="17" style="1" customWidth="1"/>
    <col min="5386" max="5386" width="18.875" style="1" customWidth="1"/>
    <col min="5387" max="5388" width="16.125" style="1" customWidth="1"/>
    <col min="5389" max="5389" width="14.875" style="1" customWidth="1"/>
    <col min="5390" max="5390" width="18.375" style="1" customWidth="1"/>
    <col min="5391" max="5391" width="11.25" style="1" customWidth="1"/>
    <col min="5392" max="5392" width="11" style="1" customWidth="1"/>
    <col min="5393" max="5393" width="11.875" style="1" customWidth="1"/>
    <col min="5394" max="5632" width="9.125" style="1"/>
    <col min="5633" max="5633" width="4.375" style="1" customWidth="1"/>
    <col min="5634" max="5634" width="30.125" style="1" customWidth="1"/>
    <col min="5635" max="5635" width="25.25" style="1" customWidth="1"/>
    <col min="5636" max="5636" width="19.125" style="1" customWidth="1"/>
    <col min="5637" max="5638" width="17.375" style="1" customWidth="1"/>
    <col min="5639" max="5639" width="16.125" style="1" customWidth="1"/>
    <col min="5640" max="5640" width="20" style="1" customWidth="1"/>
    <col min="5641" max="5641" width="17" style="1" customWidth="1"/>
    <col min="5642" max="5642" width="18.875" style="1" customWidth="1"/>
    <col min="5643" max="5644" width="16.125" style="1" customWidth="1"/>
    <col min="5645" max="5645" width="14.875" style="1" customWidth="1"/>
    <col min="5646" max="5646" width="18.375" style="1" customWidth="1"/>
    <col min="5647" max="5647" width="11.25" style="1" customWidth="1"/>
    <col min="5648" max="5648" width="11" style="1" customWidth="1"/>
    <col min="5649" max="5649" width="11.875" style="1" customWidth="1"/>
    <col min="5650" max="5888" width="9.125" style="1"/>
    <col min="5889" max="5889" width="4.375" style="1" customWidth="1"/>
    <col min="5890" max="5890" width="30.125" style="1" customWidth="1"/>
    <col min="5891" max="5891" width="25.25" style="1" customWidth="1"/>
    <col min="5892" max="5892" width="19.125" style="1" customWidth="1"/>
    <col min="5893" max="5894" width="17.375" style="1" customWidth="1"/>
    <col min="5895" max="5895" width="16.125" style="1" customWidth="1"/>
    <col min="5896" max="5896" width="20" style="1" customWidth="1"/>
    <col min="5897" max="5897" width="17" style="1" customWidth="1"/>
    <col min="5898" max="5898" width="18.875" style="1" customWidth="1"/>
    <col min="5899" max="5900" width="16.125" style="1" customWidth="1"/>
    <col min="5901" max="5901" width="14.875" style="1" customWidth="1"/>
    <col min="5902" max="5902" width="18.375" style="1" customWidth="1"/>
    <col min="5903" max="5903" width="11.25" style="1" customWidth="1"/>
    <col min="5904" max="5904" width="11" style="1" customWidth="1"/>
    <col min="5905" max="5905" width="11.875" style="1" customWidth="1"/>
    <col min="5906" max="6144" width="9.125" style="1"/>
    <col min="6145" max="6145" width="4.375" style="1" customWidth="1"/>
    <col min="6146" max="6146" width="30.125" style="1" customWidth="1"/>
    <col min="6147" max="6147" width="25.25" style="1" customWidth="1"/>
    <col min="6148" max="6148" width="19.125" style="1" customWidth="1"/>
    <col min="6149" max="6150" width="17.375" style="1" customWidth="1"/>
    <col min="6151" max="6151" width="16.125" style="1" customWidth="1"/>
    <col min="6152" max="6152" width="20" style="1" customWidth="1"/>
    <col min="6153" max="6153" width="17" style="1" customWidth="1"/>
    <col min="6154" max="6154" width="18.875" style="1" customWidth="1"/>
    <col min="6155" max="6156" width="16.125" style="1" customWidth="1"/>
    <col min="6157" max="6157" width="14.875" style="1" customWidth="1"/>
    <col min="6158" max="6158" width="18.375" style="1" customWidth="1"/>
    <col min="6159" max="6159" width="11.25" style="1" customWidth="1"/>
    <col min="6160" max="6160" width="11" style="1" customWidth="1"/>
    <col min="6161" max="6161" width="11.875" style="1" customWidth="1"/>
    <col min="6162" max="6400" width="9.125" style="1"/>
    <col min="6401" max="6401" width="4.375" style="1" customWidth="1"/>
    <col min="6402" max="6402" width="30.125" style="1" customWidth="1"/>
    <col min="6403" max="6403" width="25.25" style="1" customWidth="1"/>
    <col min="6404" max="6404" width="19.125" style="1" customWidth="1"/>
    <col min="6405" max="6406" width="17.375" style="1" customWidth="1"/>
    <col min="6407" max="6407" width="16.125" style="1" customWidth="1"/>
    <col min="6408" max="6408" width="20" style="1" customWidth="1"/>
    <col min="6409" max="6409" width="17" style="1" customWidth="1"/>
    <col min="6410" max="6410" width="18.875" style="1" customWidth="1"/>
    <col min="6411" max="6412" width="16.125" style="1" customWidth="1"/>
    <col min="6413" max="6413" width="14.875" style="1" customWidth="1"/>
    <col min="6414" max="6414" width="18.375" style="1" customWidth="1"/>
    <col min="6415" max="6415" width="11.25" style="1" customWidth="1"/>
    <col min="6416" max="6416" width="11" style="1" customWidth="1"/>
    <col min="6417" max="6417" width="11.875" style="1" customWidth="1"/>
    <col min="6418" max="6656" width="9.125" style="1"/>
    <col min="6657" max="6657" width="4.375" style="1" customWidth="1"/>
    <col min="6658" max="6658" width="30.125" style="1" customWidth="1"/>
    <col min="6659" max="6659" width="25.25" style="1" customWidth="1"/>
    <col min="6660" max="6660" width="19.125" style="1" customWidth="1"/>
    <col min="6661" max="6662" width="17.375" style="1" customWidth="1"/>
    <col min="6663" max="6663" width="16.125" style="1" customWidth="1"/>
    <col min="6664" max="6664" width="20" style="1" customWidth="1"/>
    <col min="6665" max="6665" width="17" style="1" customWidth="1"/>
    <col min="6666" max="6666" width="18.875" style="1" customWidth="1"/>
    <col min="6667" max="6668" width="16.125" style="1" customWidth="1"/>
    <col min="6669" max="6669" width="14.875" style="1" customWidth="1"/>
    <col min="6670" max="6670" width="18.375" style="1" customWidth="1"/>
    <col min="6671" max="6671" width="11.25" style="1" customWidth="1"/>
    <col min="6672" max="6672" width="11" style="1" customWidth="1"/>
    <col min="6673" max="6673" width="11.875" style="1" customWidth="1"/>
    <col min="6674" max="6912" width="9.125" style="1"/>
    <col min="6913" max="6913" width="4.375" style="1" customWidth="1"/>
    <col min="6914" max="6914" width="30.125" style="1" customWidth="1"/>
    <col min="6915" max="6915" width="25.25" style="1" customWidth="1"/>
    <col min="6916" max="6916" width="19.125" style="1" customWidth="1"/>
    <col min="6917" max="6918" width="17.375" style="1" customWidth="1"/>
    <col min="6919" max="6919" width="16.125" style="1" customWidth="1"/>
    <col min="6920" max="6920" width="20" style="1" customWidth="1"/>
    <col min="6921" max="6921" width="17" style="1" customWidth="1"/>
    <col min="6922" max="6922" width="18.875" style="1" customWidth="1"/>
    <col min="6923" max="6924" width="16.125" style="1" customWidth="1"/>
    <col min="6925" max="6925" width="14.875" style="1" customWidth="1"/>
    <col min="6926" max="6926" width="18.375" style="1" customWidth="1"/>
    <col min="6927" max="6927" width="11.25" style="1" customWidth="1"/>
    <col min="6928" max="6928" width="11" style="1" customWidth="1"/>
    <col min="6929" max="6929" width="11.875" style="1" customWidth="1"/>
    <col min="6930" max="7168" width="9.125" style="1"/>
    <col min="7169" max="7169" width="4.375" style="1" customWidth="1"/>
    <col min="7170" max="7170" width="30.125" style="1" customWidth="1"/>
    <col min="7171" max="7171" width="25.25" style="1" customWidth="1"/>
    <col min="7172" max="7172" width="19.125" style="1" customWidth="1"/>
    <col min="7173" max="7174" width="17.375" style="1" customWidth="1"/>
    <col min="7175" max="7175" width="16.125" style="1" customWidth="1"/>
    <col min="7176" max="7176" width="20" style="1" customWidth="1"/>
    <col min="7177" max="7177" width="17" style="1" customWidth="1"/>
    <col min="7178" max="7178" width="18.875" style="1" customWidth="1"/>
    <col min="7179" max="7180" width="16.125" style="1" customWidth="1"/>
    <col min="7181" max="7181" width="14.875" style="1" customWidth="1"/>
    <col min="7182" max="7182" width="18.375" style="1" customWidth="1"/>
    <col min="7183" max="7183" width="11.25" style="1" customWidth="1"/>
    <col min="7184" max="7184" width="11" style="1" customWidth="1"/>
    <col min="7185" max="7185" width="11.875" style="1" customWidth="1"/>
    <col min="7186" max="7424" width="9.125" style="1"/>
    <col min="7425" max="7425" width="4.375" style="1" customWidth="1"/>
    <col min="7426" max="7426" width="30.125" style="1" customWidth="1"/>
    <col min="7427" max="7427" width="25.25" style="1" customWidth="1"/>
    <col min="7428" max="7428" width="19.125" style="1" customWidth="1"/>
    <col min="7429" max="7430" width="17.375" style="1" customWidth="1"/>
    <col min="7431" max="7431" width="16.125" style="1" customWidth="1"/>
    <col min="7432" max="7432" width="20" style="1" customWidth="1"/>
    <col min="7433" max="7433" width="17" style="1" customWidth="1"/>
    <col min="7434" max="7434" width="18.875" style="1" customWidth="1"/>
    <col min="7435" max="7436" width="16.125" style="1" customWidth="1"/>
    <col min="7437" max="7437" width="14.875" style="1" customWidth="1"/>
    <col min="7438" max="7438" width="18.375" style="1" customWidth="1"/>
    <col min="7439" max="7439" width="11.25" style="1" customWidth="1"/>
    <col min="7440" max="7440" width="11" style="1" customWidth="1"/>
    <col min="7441" max="7441" width="11.875" style="1" customWidth="1"/>
    <col min="7442" max="7680" width="9.125" style="1"/>
    <col min="7681" max="7681" width="4.375" style="1" customWidth="1"/>
    <col min="7682" max="7682" width="30.125" style="1" customWidth="1"/>
    <col min="7683" max="7683" width="25.25" style="1" customWidth="1"/>
    <col min="7684" max="7684" width="19.125" style="1" customWidth="1"/>
    <col min="7685" max="7686" width="17.375" style="1" customWidth="1"/>
    <col min="7687" max="7687" width="16.125" style="1" customWidth="1"/>
    <col min="7688" max="7688" width="20" style="1" customWidth="1"/>
    <col min="7689" max="7689" width="17" style="1" customWidth="1"/>
    <col min="7690" max="7690" width="18.875" style="1" customWidth="1"/>
    <col min="7691" max="7692" width="16.125" style="1" customWidth="1"/>
    <col min="7693" max="7693" width="14.875" style="1" customWidth="1"/>
    <col min="7694" max="7694" width="18.375" style="1" customWidth="1"/>
    <col min="7695" max="7695" width="11.25" style="1" customWidth="1"/>
    <col min="7696" max="7696" width="11" style="1" customWidth="1"/>
    <col min="7697" max="7697" width="11.875" style="1" customWidth="1"/>
    <col min="7698" max="7936" width="9.125" style="1"/>
    <col min="7937" max="7937" width="4.375" style="1" customWidth="1"/>
    <col min="7938" max="7938" width="30.125" style="1" customWidth="1"/>
    <col min="7939" max="7939" width="25.25" style="1" customWidth="1"/>
    <col min="7940" max="7940" width="19.125" style="1" customWidth="1"/>
    <col min="7941" max="7942" width="17.375" style="1" customWidth="1"/>
    <col min="7943" max="7943" width="16.125" style="1" customWidth="1"/>
    <col min="7944" max="7944" width="20" style="1" customWidth="1"/>
    <col min="7945" max="7945" width="17" style="1" customWidth="1"/>
    <col min="7946" max="7946" width="18.875" style="1" customWidth="1"/>
    <col min="7947" max="7948" width="16.125" style="1" customWidth="1"/>
    <col min="7949" max="7949" width="14.875" style="1" customWidth="1"/>
    <col min="7950" max="7950" width="18.375" style="1" customWidth="1"/>
    <col min="7951" max="7951" width="11.25" style="1" customWidth="1"/>
    <col min="7952" max="7952" width="11" style="1" customWidth="1"/>
    <col min="7953" max="7953" width="11.875" style="1" customWidth="1"/>
    <col min="7954" max="8192" width="9.125" style="1"/>
    <col min="8193" max="8193" width="4.375" style="1" customWidth="1"/>
    <col min="8194" max="8194" width="30.125" style="1" customWidth="1"/>
    <col min="8195" max="8195" width="25.25" style="1" customWidth="1"/>
    <col min="8196" max="8196" width="19.125" style="1" customWidth="1"/>
    <col min="8197" max="8198" width="17.375" style="1" customWidth="1"/>
    <col min="8199" max="8199" width="16.125" style="1" customWidth="1"/>
    <col min="8200" max="8200" width="20" style="1" customWidth="1"/>
    <col min="8201" max="8201" width="17" style="1" customWidth="1"/>
    <col min="8202" max="8202" width="18.875" style="1" customWidth="1"/>
    <col min="8203" max="8204" width="16.125" style="1" customWidth="1"/>
    <col min="8205" max="8205" width="14.875" style="1" customWidth="1"/>
    <col min="8206" max="8206" width="18.375" style="1" customWidth="1"/>
    <col min="8207" max="8207" width="11.25" style="1" customWidth="1"/>
    <col min="8208" max="8208" width="11" style="1" customWidth="1"/>
    <col min="8209" max="8209" width="11.875" style="1" customWidth="1"/>
    <col min="8210" max="8448" width="9.125" style="1"/>
    <col min="8449" max="8449" width="4.375" style="1" customWidth="1"/>
    <col min="8450" max="8450" width="30.125" style="1" customWidth="1"/>
    <col min="8451" max="8451" width="25.25" style="1" customWidth="1"/>
    <col min="8452" max="8452" width="19.125" style="1" customWidth="1"/>
    <col min="8453" max="8454" width="17.375" style="1" customWidth="1"/>
    <col min="8455" max="8455" width="16.125" style="1" customWidth="1"/>
    <col min="8456" max="8456" width="20" style="1" customWidth="1"/>
    <col min="8457" max="8457" width="17" style="1" customWidth="1"/>
    <col min="8458" max="8458" width="18.875" style="1" customWidth="1"/>
    <col min="8459" max="8460" width="16.125" style="1" customWidth="1"/>
    <col min="8461" max="8461" width="14.875" style="1" customWidth="1"/>
    <col min="8462" max="8462" width="18.375" style="1" customWidth="1"/>
    <col min="8463" max="8463" width="11.25" style="1" customWidth="1"/>
    <col min="8464" max="8464" width="11" style="1" customWidth="1"/>
    <col min="8465" max="8465" width="11.875" style="1" customWidth="1"/>
    <col min="8466" max="8704" width="9.125" style="1"/>
    <col min="8705" max="8705" width="4.375" style="1" customWidth="1"/>
    <col min="8706" max="8706" width="30.125" style="1" customWidth="1"/>
    <col min="8707" max="8707" width="25.25" style="1" customWidth="1"/>
    <col min="8708" max="8708" width="19.125" style="1" customWidth="1"/>
    <col min="8709" max="8710" width="17.375" style="1" customWidth="1"/>
    <col min="8711" max="8711" width="16.125" style="1" customWidth="1"/>
    <col min="8712" max="8712" width="20" style="1" customWidth="1"/>
    <col min="8713" max="8713" width="17" style="1" customWidth="1"/>
    <col min="8714" max="8714" width="18.875" style="1" customWidth="1"/>
    <col min="8715" max="8716" width="16.125" style="1" customWidth="1"/>
    <col min="8717" max="8717" width="14.875" style="1" customWidth="1"/>
    <col min="8718" max="8718" width="18.375" style="1" customWidth="1"/>
    <col min="8719" max="8719" width="11.25" style="1" customWidth="1"/>
    <col min="8720" max="8720" width="11" style="1" customWidth="1"/>
    <col min="8721" max="8721" width="11.875" style="1" customWidth="1"/>
    <col min="8722" max="8960" width="9.125" style="1"/>
    <col min="8961" max="8961" width="4.375" style="1" customWidth="1"/>
    <col min="8962" max="8962" width="30.125" style="1" customWidth="1"/>
    <col min="8963" max="8963" width="25.25" style="1" customWidth="1"/>
    <col min="8964" max="8964" width="19.125" style="1" customWidth="1"/>
    <col min="8965" max="8966" width="17.375" style="1" customWidth="1"/>
    <col min="8967" max="8967" width="16.125" style="1" customWidth="1"/>
    <col min="8968" max="8968" width="20" style="1" customWidth="1"/>
    <col min="8969" max="8969" width="17" style="1" customWidth="1"/>
    <col min="8970" max="8970" width="18.875" style="1" customWidth="1"/>
    <col min="8971" max="8972" width="16.125" style="1" customWidth="1"/>
    <col min="8973" max="8973" width="14.875" style="1" customWidth="1"/>
    <col min="8974" max="8974" width="18.375" style="1" customWidth="1"/>
    <col min="8975" max="8975" width="11.25" style="1" customWidth="1"/>
    <col min="8976" max="8976" width="11" style="1" customWidth="1"/>
    <col min="8977" max="8977" width="11.875" style="1" customWidth="1"/>
    <col min="8978" max="9216" width="9.125" style="1"/>
    <col min="9217" max="9217" width="4.375" style="1" customWidth="1"/>
    <col min="9218" max="9218" width="30.125" style="1" customWidth="1"/>
    <col min="9219" max="9219" width="25.25" style="1" customWidth="1"/>
    <col min="9220" max="9220" width="19.125" style="1" customWidth="1"/>
    <col min="9221" max="9222" width="17.375" style="1" customWidth="1"/>
    <col min="9223" max="9223" width="16.125" style="1" customWidth="1"/>
    <col min="9224" max="9224" width="20" style="1" customWidth="1"/>
    <col min="9225" max="9225" width="17" style="1" customWidth="1"/>
    <col min="9226" max="9226" width="18.875" style="1" customWidth="1"/>
    <col min="9227" max="9228" width="16.125" style="1" customWidth="1"/>
    <col min="9229" max="9229" width="14.875" style="1" customWidth="1"/>
    <col min="9230" max="9230" width="18.375" style="1" customWidth="1"/>
    <col min="9231" max="9231" width="11.25" style="1" customWidth="1"/>
    <col min="9232" max="9232" width="11" style="1" customWidth="1"/>
    <col min="9233" max="9233" width="11.875" style="1" customWidth="1"/>
    <col min="9234" max="9472" width="9.125" style="1"/>
    <col min="9473" max="9473" width="4.375" style="1" customWidth="1"/>
    <col min="9474" max="9474" width="30.125" style="1" customWidth="1"/>
    <col min="9475" max="9475" width="25.25" style="1" customWidth="1"/>
    <col min="9476" max="9476" width="19.125" style="1" customWidth="1"/>
    <col min="9477" max="9478" width="17.375" style="1" customWidth="1"/>
    <col min="9479" max="9479" width="16.125" style="1" customWidth="1"/>
    <col min="9480" max="9480" width="20" style="1" customWidth="1"/>
    <col min="9481" max="9481" width="17" style="1" customWidth="1"/>
    <col min="9482" max="9482" width="18.875" style="1" customWidth="1"/>
    <col min="9483" max="9484" width="16.125" style="1" customWidth="1"/>
    <col min="9485" max="9485" width="14.875" style="1" customWidth="1"/>
    <col min="9486" max="9486" width="18.375" style="1" customWidth="1"/>
    <col min="9487" max="9487" width="11.25" style="1" customWidth="1"/>
    <col min="9488" max="9488" width="11" style="1" customWidth="1"/>
    <col min="9489" max="9489" width="11.875" style="1" customWidth="1"/>
    <col min="9490" max="9728" width="9.125" style="1"/>
    <col min="9729" max="9729" width="4.375" style="1" customWidth="1"/>
    <col min="9730" max="9730" width="30.125" style="1" customWidth="1"/>
    <col min="9731" max="9731" width="25.25" style="1" customWidth="1"/>
    <col min="9732" max="9732" width="19.125" style="1" customWidth="1"/>
    <col min="9733" max="9734" width="17.375" style="1" customWidth="1"/>
    <col min="9735" max="9735" width="16.125" style="1" customWidth="1"/>
    <col min="9736" max="9736" width="20" style="1" customWidth="1"/>
    <col min="9737" max="9737" width="17" style="1" customWidth="1"/>
    <col min="9738" max="9738" width="18.875" style="1" customWidth="1"/>
    <col min="9739" max="9740" width="16.125" style="1" customWidth="1"/>
    <col min="9741" max="9741" width="14.875" style="1" customWidth="1"/>
    <col min="9742" max="9742" width="18.375" style="1" customWidth="1"/>
    <col min="9743" max="9743" width="11.25" style="1" customWidth="1"/>
    <col min="9744" max="9744" width="11" style="1" customWidth="1"/>
    <col min="9745" max="9745" width="11.875" style="1" customWidth="1"/>
    <col min="9746" max="9984" width="9.125" style="1"/>
    <col min="9985" max="9985" width="4.375" style="1" customWidth="1"/>
    <col min="9986" max="9986" width="30.125" style="1" customWidth="1"/>
    <col min="9987" max="9987" width="25.25" style="1" customWidth="1"/>
    <col min="9988" max="9988" width="19.125" style="1" customWidth="1"/>
    <col min="9989" max="9990" width="17.375" style="1" customWidth="1"/>
    <col min="9991" max="9991" width="16.125" style="1" customWidth="1"/>
    <col min="9992" max="9992" width="20" style="1" customWidth="1"/>
    <col min="9993" max="9993" width="17" style="1" customWidth="1"/>
    <col min="9994" max="9994" width="18.875" style="1" customWidth="1"/>
    <col min="9995" max="9996" width="16.125" style="1" customWidth="1"/>
    <col min="9997" max="9997" width="14.875" style="1" customWidth="1"/>
    <col min="9998" max="9998" width="18.375" style="1" customWidth="1"/>
    <col min="9999" max="9999" width="11.25" style="1" customWidth="1"/>
    <col min="10000" max="10000" width="11" style="1" customWidth="1"/>
    <col min="10001" max="10001" width="11.875" style="1" customWidth="1"/>
    <col min="10002" max="10240" width="9.125" style="1"/>
    <col min="10241" max="10241" width="4.375" style="1" customWidth="1"/>
    <col min="10242" max="10242" width="30.125" style="1" customWidth="1"/>
    <col min="10243" max="10243" width="25.25" style="1" customWidth="1"/>
    <col min="10244" max="10244" width="19.125" style="1" customWidth="1"/>
    <col min="10245" max="10246" width="17.375" style="1" customWidth="1"/>
    <col min="10247" max="10247" width="16.125" style="1" customWidth="1"/>
    <col min="10248" max="10248" width="20" style="1" customWidth="1"/>
    <col min="10249" max="10249" width="17" style="1" customWidth="1"/>
    <col min="10250" max="10250" width="18.875" style="1" customWidth="1"/>
    <col min="10251" max="10252" width="16.125" style="1" customWidth="1"/>
    <col min="10253" max="10253" width="14.875" style="1" customWidth="1"/>
    <col min="10254" max="10254" width="18.375" style="1" customWidth="1"/>
    <col min="10255" max="10255" width="11.25" style="1" customWidth="1"/>
    <col min="10256" max="10256" width="11" style="1" customWidth="1"/>
    <col min="10257" max="10257" width="11.875" style="1" customWidth="1"/>
    <col min="10258" max="10496" width="9.125" style="1"/>
    <col min="10497" max="10497" width="4.375" style="1" customWidth="1"/>
    <col min="10498" max="10498" width="30.125" style="1" customWidth="1"/>
    <col min="10499" max="10499" width="25.25" style="1" customWidth="1"/>
    <col min="10500" max="10500" width="19.125" style="1" customWidth="1"/>
    <col min="10501" max="10502" width="17.375" style="1" customWidth="1"/>
    <col min="10503" max="10503" width="16.125" style="1" customWidth="1"/>
    <col min="10504" max="10504" width="20" style="1" customWidth="1"/>
    <col min="10505" max="10505" width="17" style="1" customWidth="1"/>
    <col min="10506" max="10506" width="18.875" style="1" customWidth="1"/>
    <col min="10507" max="10508" width="16.125" style="1" customWidth="1"/>
    <col min="10509" max="10509" width="14.875" style="1" customWidth="1"/>
    <col min="10510" max="10510" width="18.375" style="1" customWidth="1"/>
    <col min="10511" max="10511" width="11.25" style="1" customWidth="1"/>
    <col min="10512" max="10512" width="11" style="1" customWidth="1"/>
    <col min="10513" max="10513" width="11.875" style="1" customWidth="1"/>
    <col min="10514" max="10752" width="9.125" style="1"/>
    <col min="10753" max="10753" width="4.375" style="1" customWidth="1"/>
    <col min="10754" max="10754" width="30.125" style="1" customWidth="1"/>
    <col min="10755" max="10755" width="25.25" style="1" customWidth="1"/>
    <col min="10756" max="10756" width="19.125" style="1" customWidth="1"/>
    <col min="10757" max="10758" width="17.375" style="1" customWidth="1"/>
    <col min="10759" max="10759" width="16.125" style="1" customWidth="1"/>
    <col min="10760" max="10760" width="20" style="1" customWidth="1"/>
    <col min="10761" max="10761" width="17" style="1" customWidth="1"/>
    <col min="10762" max="10762" width="18.875" style="1" customWidth="1"/>
    <col min="10763" max="10764" width="16.125" style="1" customWidth="1"/>
    <col min="10765" max="10765" width="14.875" style="1" customWidth="1"/>
    <col min="10766" max="10766" width="18.375" style="1" customWidth="1"/>
    <col min="10767" max="10767" width="11.25" style="1" customWidth="1"/>
    <col min="10768" max="10768" width="11" style="1" customWidth="1"/>
    <col min="10769" max="10769" width="11.875" style="1" customWidth="1"/>
    <col min="10770" max="11008" width="9.125" style="1"/>
    <col min="11009" max="11009" width="4.375" style="1" customWidth="1"/>
    <col min="11010" max="11010" width="30.125" style="1" customWidth="1"/>
    <col min="11011" max="11011" width="25.25" style="1" customWidth="1"/>
    <col min="11012" max="11012" width="19.125" style="1" customWidth="1"/>
    <col min="11013" max="11014" width="17.375" style="1" customWidth="1"/>
    <col min="11015" max="11015" width="16.125" style="1" customWidth="1"/>
    <col min="11016" max="11016" width="20" style="1" customWidth="1"/>
    <col min="11017" max="11017" width="17" style="1" customWidth="1"/>
    <col min="11018" max="11018" width="18.875" style="1" customWidth="1"/>
    <col min="11019" max="11020" width="16.125" style="1" customWidth="1"/>
    <col min="11021" max="11021" width="14.875" style="1" customWidth="1"/>
    <col min="11022" max="11022" width="18.375" style="1" customWidth="1"/>
    <col min="11023" max="11023" width="11.25" style="1" customWidth="1"/>
    <col min="11024" max="11024" width="11" style="1" customWidth="1"/>
    <col min="11025" max="11025" width="11.875" style="1" customWidth="1"/>
    <col min="11026" max="11264" width="9.125" style="1"/>
    <col min="11265" max="11265" width="4.375" style="1" customWidth="1"/>
    <col min="11266" max="11266" width="30.125" style="1" customWidth="1"/>
    <col min="11267" max="11267" width="25.25" style="1" customWidth="1"/>
    <col min="11268" max="11268" width="19.125" style="1" customWidth="1"/>
    <col min="11269" max="11270" width="17.375" style="1" customWidth="1"/>
    <col min="11271" max="11271" width="16.125" style="1" customWidth="1"/>
    <col min="11272" max="11272" width="20" style="1" customWidth="1"/>
    <col min="11273" max="11273" width="17" style="1" customWidth="1"/>
    <col min="11274" max="11274" width="18.875" style="1" customWidth="1"/>
    <col min="11275" max="11276" width="16.125" style="1" customWidth="1"/>
    <col min="11277" max="11277" width="14.875" style="1" customWidth="1"/>
    <col min="11278" max="11278" width="18.375" style="1" customWidth="1"/>
    <col min="11279" max="11279" width="11.25" style="1" customWidth="1"/>
    <col min="11280" max="11280" width="11" style="1" customWidth="1"/>
    <col min="11281" max="11281" width="11.875" style="1" customWidth="1"/>
    <col min="11282" max="11520" width="9.125" style="1"/>
    <col min="11521" max="11521" width="4.375" style="1" customWidth="1"/>
    <col min="11522" max="11522" width="30.125" style="1" customWidth="1"/>
    <col min="11523" max="11523" width="25.25" style="1" customWidth="1"/>
    <col min="11524" max="11524" width="19.125" style="1" customWidth="1"/>
    <col min="11525" max="11526" width="17.375" style="1" customWidth="1"/>
    <col min="11527" max="11527" width="16.125" style="1" customWidth="1"/>
    <col min="11528" max="11528" width="20" style="1" customWidth="1"/>
    <col min="11529" max="11529" width="17" style="1" customWidth="1"/>
    <col min="11530" max="11530" width="18.875" style="1" customWidth="1"/>
    <col min="11531" max="11532" width="16.125" style="1" customWidth="1"/>
    <col min="11533" max="11533" width="14.875" style="1" customWidth="1"/>
    <col min="11534" max="11534" width="18.375" style="1" customWidth="1"/>
    <col min="11535" max="11535" width="11.25" style="1" customWidth="1"/>
    <col min="11536" max="11536" width="11" style="1" customWidth="1"/>
    <col min="11537" max="11537" width="11.875" style="1" customWidth="1"/>
    <col min="11538" max="11776" width="9.125" style="1"/>
    <col min="11777" max="11777" width="4.375" style="1" customWidth="1"/>
    <col min="11778" max="11778" width="30.125" style="1" customWidth="1"/>
    <col min="11779" max="11779" width="25.25" style="1" customWidth="1"/>
    <col min="11780" max="11780" width="19.125" style="1" customWidth="1"/>
    <col min="11781" max="11782" width="17.375" style="1" customWidth="1"/>
    <col min="11783" max="11783" width="16.125" style="1" customWidth="1"/>
    <col min="11784" max="11784" width="20" style="1" customWidth="1"/>
    <col min="11785" max="11785" width="17" style="1" customWidth="1"/>
    <col min="11786" max="11786" width="18.875" style="1" customWidth="1"/>
    <col min="11787" max="11788" width="16.125" style="1" customWidth="1"/>
    <col min="11789" max="11789" width="14.875" style="1" customWidth="1"/>
    <col min="11790" max="11790" width="18.375" style="1" customWidth="1"/>
    <col min="11791" max="11791" width="11.25" style="1" customWidth="1"/>
    <col min="11792" max="11792" width="11" style="1" customWidth="1"/>
    <col min="11793" max="11793" width="11.875" style="1" customWidth="1"/>
    <col min="11794" max="12032" width="9.125" style="1"/>
    <col min="12033" max="12033" width="4.375" style="1" customWidth="1"/>
    <col min="12034" max="12034" width="30.125" style="1" customWidth="1"/>
    <col min="12035" max="12035" width="25.25" style="1" customWidth="1"/>
    <col min="12036" max="12036" width="19.125" style="1" customWidth="1"/>
    <col min="12037" max="12038" width="17.375" style="1" customWidth="1"/>
    <col min="12039" max="12039" width="16.125" style="1" customWidth="1"/>
    <col min="12040" max="12040" width="20" style="1" customWidth="1"/>
    <col min="12041" max="12041" width="17" style="1" customWidth="1"/>
    <col min="12042" max="12042" width="18.875" style="1" customWidth="1"/>
    <col min="12043" max="12044" width="16.125" style="1" customWidth="1"/>
    <col min="12045" max="12045" width="14.875" style="1" customWidth="1"/>
    <col min="12046" max="12046" width="18.375" style="1" customWidth="1"/>
    <col min="12047" max="12047" width="11.25" style="1" customWidth="1"/>
    <col min="12048" max="12048" width="11" style="1" customWidth="1"/>
    <col min="12049" max="12049" width="11.875" style="1" customWidth="1"/>
    <col min="12050" max="12288" width="9.125" style="1"/>
    <col min="12289" max="12289" width="4.375" style="1" customWidth="1"/>
    <col min="12290" max="12290" width="30.125" style="1" customWidth="1"/>
    <col min="12291" max="12291" width="25.25" style="1" customWidth="1"/>
    <col min="12292" max="12292" width="19.125" style="1" customWidth="1"/>
    <col min="12293" max="12294" width="17.375" style="1" customWidth="1"/>
    <col min="12295" max="12295" width="16.125" style="1" customWidth="1"/>
    <col min="12296" max="12296" width="20" style="1" customWidth="1"/>
    <col min="12297" max="12297" width="17" style="1" customWidth="1"/>
    <col min="12298" max="12298" width="18.875" style="1" customWidth="1"/>
    <col min="12299" max="12300" width="16.125" style="1" customWidth="1"/>
    <col min="12301" max="12301" width="14.875" style="1" customWidth="1"/>
    <col min="12302" max="12302" width="18.375" style="1" customWidth="1"/>
    <col min="12303" max="12303" width="11.25" style="1" customWidth="1"/>
    <col min="12304" max="12304" width="11" style="1" customWidth="1"/>
    <col min="12305" max="12305" width="11.875" style="1" customWidth="1"/>
    <col min="12306" max="12544" width="9.125" style="1"/>
    <col min="12545" max="12545" width="4.375" style="1" customWidth="1"/>
    <col min="12546" max="12546" width="30.125" style="1" customWidth="1"/>
    <col min="12547" max="12547" width="25.25" style="1" customWidth="1"/>
    <col min="12548" max="12548" width="19.125" style="1" customWidth="1"/>
    <col min="12549" max="12550" width="17.375" style="1" customWidth="1"/>
    <col min="12551" max="12551" width="16.125" style="1" customWidth="1"/>
    <col min="12552" max="12552" width="20" style="1" customWidth="1"/>
    <col min="12553" max="12553" width="17" style="1" customWidth="1"/>
    <col min="12554" max="12554" width="18.875" style="1" customWidth="1"/>
    <col min="12555" max="12556" width="16.125" style="1" customWidth="1"/>
    <col min="12557" max="12557" width="14.875" style="1" customWidth="1"/>
    <col min="12558" max="12558" width="18.375" style="1" customWidth="1"/>
    <col min="12559" max="12559" width="11.25" style="1" customWidth="1"/>
    <col min="12560" max="12560" width="11" style="1" customWidth="1"/>
    <col min="12561" max="12561" width="11.875" style="1" customWidth="1"/>
    <col min="12562" max="12800" width="9.125" style="1"/>
    <col min="12801" max="12801" width="4.375" style="1" customWidth="1"/>
    <col min="12802" max="12802" width="30.125" style="1" customWidth="1"/>
    <col min="12803" max="12803" width="25.25" style="1" customWidth="1"/>
    <col min="12804" max="12804" width="19.125" style="1" customWidth="1"/>
    <col min="12805" max="12806" width="17.375" style="1" customWidth="1"/>
    <col min="12807" max="12807" width="16.125" style="1" customWidth="1"/>
    <col min="12808" max="12808" width="20" style="1" customWidth="1"/>
    <col min="12809" max="12809" width="17" style="1" customWidth="1"/>
    <col min="12810" max="12810" width="18.875" style="1" customWidth="1"/>
    <col min="12811" max="12812" width="16.125" style="1" customWidth="1"/>
    <col min="12813" max="12813" width="14.875" style="1" customWidth="1"/>
    <col min="12814" max="12814" width="18.375" style="1" customWidth="1"/>
    <col min="12815" max="12815" width="11.25" style="1" customWidth="1"/>
    <col min="12816" max="12816" width="11" style="1" customWidth="1"/>
    <col min="12817" max="12817" width="11.875" style="1" customWidth="1"/>
    <col min="12818" max="13056" width="9.125" style="1"/>
    <col min="13057" max="13057" width="4.375" style="1" customWidth="1"/>
    <col min="13058" max="13058" width="30.125" style="1" customWidth="1"/>
    <col min="13059" max="13059" width="25.25" style="1" customWidth="1"/>
    <col min="13060" max="13060" width="19.125" style="1" customWidth="1"/>
    <col min="13061" max="13062" width="17.375" style="1" customWidth="1"/>
    <col min="13063" max="13063" width="16.125" style="1" customWidth="1"/>
    <col min="13064" max="13064" width="20" style="1" customWidth="1"/>
    <col min="13065" max="13065" width="17" style="1" customWidth="1"/>
    <col min="13066" max="13066" width="18.875" style="1" customWidth="1"/>
    <col min="13067" max="13068" width="16.125" style="1" customWidth="1"/>
    <col min="13069" max="13069" width="14.875" style="1" customWidth="1"/>
    <col min="13070" max="13070" width="18.375" style="1" customWidth="1"/>
    <col min="13071" max="13071" width="11.25" style="1" customWidth="1"/>
    <col min="13072" max="13072" width="11" style="1" customWidth="1"/>
    <col min="13073" max="13073" width="11.875" style="1" customWidth="1"/>
    <col min="13074" max="13312" width="9.125" style="1"/>
    <col min="13313" max="13313" width="4.375" style="1" customWidth="1"/>
    <col min="13314" max="13314" width="30.125" style="1" customWidth="1"/>
    <col min="13315" max="13315" width="25.25" style="1" customWidth="1"/>
    <col min="13316" max="13316" width="19.125" style="1" customWidth="1"/>
    <col min="13317" max="13318" width="17.375" style="1" customWidth="1"/>
    <col min="13319" max="13319" width="16.125" style="1" customWidth="1"/>
    <col min="13320" max="13320" width="20" style="1" customWidth="1"/>
    <col min="13321" max="13321" width="17" style="1" customWidth="1"/>
    <col min="13322" max="13322" width="18.875" style="1" customWidth="1"/>
    <col min="13323" max="13324" width="16.125" style="1" customWidth="1"/>
    <col min="13325" max="13325" width="14.875" style="1" customWidth="1"/>
    <col min="13326" max="13326" width="18.375" style="1" customWidth="1"/>
    <col min="13327" max="13327" width="11.25" style="1" customWidth="1"/>
    <col min="13328" max="13328" width="11" style="1" customWidth="1"/>
    <col min="13329" max="13329" width="11.875" style="1" customWidth="1"/>
    <col min="13330" max="13568" width="9.125" style="1"/>
    <col min="13569" max="13569" width="4.375" style="1" customWidth="1"/>
    <col min="13570" max="13570" width="30.125" style="1" customWidth="1"/>
    <col min="13571" max="13571" width="25.25" style="1" customWidth="1"/>
    <col min="13572" max="13572" width="19.125" style="1" customWidth="1"/>
    <col min="13573" max="13574" width="17.375" style="1" customWidth="1"/>
    <col min="13575" max="13575" width="16.125" style="1" customWidth="1"/>
    <col min="13576" max="13576" width="20" style="1" customWidth="1"/>
    <col min="13577" max="13577" width="17" style="1" customWidth="1"/>
    <col min="13578" max="13578" width="18.875" style="1" customWidth="1"/>
    <col min="13579" max="13580" width="16.125" style="1" customWidth="1"/>
    <col min="13581" max="13581" width="14.875" style="1" customWidth="1"/>
    <col min="13582" max="13582" width="18.375" style="1" customWidth="1"/>
    <col min="13583" max="13583" width="11.25" style="1" customWidth="1"/>
    <col min="13584" max="13584" width="11" style="1" customWidth="1"/>
    <col min="13585" max="13585" width="11.875" style="1" customWidth="1"/>
    <col min="13586" max="13824" width="9.125" style="1"/>
    <col min="13825" max="13825" width="4.375" style="1" customWidth="1"/>
    <col min="13826" max="13826" width="30.125" style="1" customWidth="1"/>
    <col min="13827" max="13827" width="25.25" style="1" customWidth="1"/>
    <col min="13828" max="13828" width="19.125" style="1" customWidth="1"/>
    <col min="13829" max="13830" width="17.375" style="1" customWidth="1"/>
    <col min="13831" max="13831" width="16.125" style="1" customWidth="1"/>
    <col min="13832" max="13832" width="20" style="1" customWidth="1"/>
    <col min="13833" max="13833" width="17" style="1" customWidth="1"/>
    <col min="13834" max="13834" width="18.875" style="1" customWidth="1"/>
    <col min="13835" max="13836" width="16.125" style="1" customWidth="1"/>
    <col min="13837" max="13837" width="14.875" style="1" customWidth="1"/>
    <col min="13838" max="13838" width="18.375" style="1" customWidth="1"/>
    <col min="13839" max="13839" width="11.25" style="1" customWidth="1"/>
    <col min="13840" max="13840" width="11" style="1" customWidth="1"/>
    <col min="13841" max="13841" width="11.875" style="1" customWidth="1"/>
    <col min="13842" max="14080" width="9.125" style="1"/>
    <col min="14081" max="14081" width="4.375" style="1" customWidth="1"/>
    <col min="14082" max="14082" width="30.125" style="1" customWidth="1"/>
    <col min="14083" max="14083" width="25.25" style="1" customWidth="1"/>
    <col min="14084" max="14084" width="19.125" style="1" customWidth="1"/>
    <col min="14085" max="14086" width="17.375" style="1" customWidth="1"/>
    <col min="14087" max="14087" width="16.125" style="1" customWidth="1"/>
    <col min="14088" max="14088" width="20" style="1" customWidth="1"/>
    <col min="14089" max="14089" width="17" style="1" customWidth="1"/>
    <col min="14090" max="14090" width="18.875" style="1" customWidth="1"/>
    <col min="14091" max="14092" width="16.125" style="1" customWidth="1"/>
    <col min="14093" max="14093" width="14.875" style="1" customWidth="1"/>
    <col min="14094" max="14094" width="18.375" style="1" customWidth="1"/>
    <col min="14095" max="14095" width="11.25" style="1" customWidth="1"/>
    <col min="14096" max="14096" width="11" style="1" customWidth="1"/>
    <col min="14097" max="14097" width="11.875" style="1" customWidth="1"/>
    <col min="14098" max="14336" width="9.125" style="1"/>
    <col min="14337" max="14337" width="4.375" style="1" customWidth="1"/>
    <col min="14338" max="14338" width="30.125" style="1" customWidth="1"/>
    <col min="14339" max="14339" width="25.25" style="1" customWidth="1"/>
    <col min="14340" max="14340" width="19.125" style="1" customWidth="1"/>
    <col min="14341" max="14342" width="17.375" style="1" customWidth="1"/>
    <col min="14343" max="14343" width="16.125" style="1" customWidth="1"/>
    <col min="14344" max="14344" width="20" style="1" customWidth="1"/>
    <col min="14345" max="14345" width="17" style="1" customWidth="1"/>
    <col min="14346" max="14346" width="18.875" style="1" customWidth="1"/>
    <col min="14347" max="14348" width="16.125" style="1" customWidth="1"/>
    <col min="14349" max="14349" width="14.875" style="1" customWidth="1"/>
    <col min="14350" max="14350" width="18.375" style="1" customWidth="1"/>
    <col min="14351" max="14351" width="11.25" style="1" customWidth="1"/>
    <col min="14352" max="14352" width="11" style="1" customWidth="1"/>
    <col min="14353" max="14353" width="11.875" style="1" customWidth="1"/>
    <col min="14354" max="14592" width="9.125" style="1"/>
    <col min="14593" max="14593" width="4.375" style="1" customWidth="1"/>
    <col min="14594" max="14594" width="30.125" style="1" customWidth="1"/>
    <col min="14595" max="14595" width="25.25" style="1" customWidth="1"/>
    <col min="14596" max="14596" width="19.125" style="1" customWidth="1"/>
    <col min="14597" max="14598" width="17.375" style="1" customWidth="1"/>
    <col min="14599" max="14599" width="16.125" style="1" customWidth="1"/>
    <col min="14600" max="14600" width="20" style="1" customWidth="1"/>
    <col min="14601" max="14601" width="17" style="1" customWidth="1"/>
    <col min="14602" max="14602" width="18.875" style="1" customWidth="1"/>
    <col min="14603" max="14604" width="16.125" style="1" customWidth="1"/>
    <col min="14605" max="14605" width="14.875" style="1" customWidth="1"/>
    <col min="14606" max="14606" width="18.375" style="1" customWidth="1"/>
    <col min="14607" max="14607" width="11.25" style="1" customWidth="1"/>
    <col min="14608" max="14608" width="11" style="1" customWidth="1"/>
    <col min="14609" max="14609" width="11.875" style="1" customWidth="1"/>
    <col min="14610" max="14848" width="9.125" style="1"/>
    <col min="14849" max="14849" width="4.375" style="1" customWidth="1"/>
    <col min="14850" max="14850" width="30.125" style="1" customWidth="1"/>
    <col min="14851" max="14851" width="25.25" style="1" customWidth="1"/>
    <col min="14852" max="14852" width="19.125" style="1" customWidth="1"/>
    <col min="14853" max="14854" width="17.375" style="1" customWidth="1"/>
    <col min="14855" max="14855" width="16.125" style="1" customWidth="1"/>
    <col min="14856" max="14856" width="20" style="1" customWidth="1"/>
    <col min="14857" max="14857" width="17" style="1" customWidth="1"/>
    <col min="14858" max="14858" width="18.875" style="1" customWidth="1"/>
    <col min="14859" max="14860" width="16.125" style="1" customWidth="1"/>
    <col min="14861" max="14861" width="14.875" style="1" customWidth="1"/>
    <col min="14862" max="14862" width="18.375" style="1" customWidth="1"/>
    <col min="14863" max="14863" width="11.25" style="1" customWidth="1"/>
    <col min="14864" max="14864" width="11" style="1" customWidth="1"/>
    <col min="14865" max="14865" width="11.875" style="1" customWidth="1"/>
    <col min="14866" max="15104" width="9.125" style="1"/>
    <col min="15105" max="15105" width="4.375" style="1" customWidth="1"/>
    <col min="15106" max="15106" width="30.125" style="1" customWidth="1"/>
    <col min="15107" max="15107" width="25.25" style="1" customWidth="1"/>
    <col min="15108" max="15108" width="19.125" style="1" customWidth="1"/>
    <col min="15109" max="15110" width="17.375" style="1" customWidth="1"/>
    <col min="15111" max="15111" width="16.125" style="1" customWidth="1"/>
    <col min="15112" max="15112" width="20" style="1" customWidth="1"/>
    <col min="15113" max="15113" width="17" style="1" customWidth="1"/>
    <col min="15114" max="15114" width="18.875" style="1" customWidth="1"/>
    <col min="15115" max="15116" width="16.125" style="1" customWidth="1"/>
    <col min="15117" max="15117" width="14.875" style="1" customWidth="1"/>
    <col min="15118" max="15118" width="18.375" style="1" customWidth="1"/>
    <col min="15119" max="15119" width="11.25" style="1" customWidth="1"/>
    <col min="15120" max="15120" width="11" style="1" customWidth="1"/>
    <col min="15121" max="15121" width="11.875" style="1" customWidth="1"/>
    <col min="15122" max="15360" width="9.125" style="1"/>
    <col min="15361" max="15361" width="4.375" style="1" customWidth="1"/>
    <col min="15362" max="15362" width="30.125" style="1" customWidth="1"/>
    <col min="15363" max="15363" width="25.25" style="1" customWidth="1"/>
    <col min="15364" max="15364" width="19.125" style="1" customWidth="1"/>
    <col min="15365" max="15366" width="17.375" style="1" customWidth="1"/>
    <col min="15367" max="15367" width="16.125" style="1" customWidth="1"/>
    <col min="15368" max="15368" width="20" style="1" customWidth="1"/>
    <col min="15369" max="15369" width="17" style="1" customWidth="1"/>
    <col min="15370" max="15370" width="18.875" style="1" customWidth="1"/>
    <col min="15371" max="15372" width="16.125" style="1" customWidth="1"/>
    <col min="15373" max="15373" width="14.875" style="1" customWidth="1"/>
    <col min="15374" max="15374" width="18.375" style="1" customWidth="1"/>
    <col min="15375" max="15375" width="11.25" style="1" customWidth="1"/>
    <col min="15376" max="15376" width="11" style="1" customWidth="1"/>
    <col min="15377" max="15377" width="11.875" style="1" customWidth="1"/>
    <col min="15378" max="15616" width="9.125" style="1"/>
    <col min="15617" max="15617" width="4.375" style="1" customWidth="1"/>
    <col min="15618" max="15618" width="30.125" style="1" customWidth="1"/>
    <col min="15619" max="15619" width="25.25" style="1" customWidth="1"/>
    <col min="15620" max="15620" width="19.125" style="1" customWidth="1"/>
    <col min="15621" max="15622" width="17.375" style="1" customWidth="1"/>
    <col min="15623" max="15623" width="16.125" style="1" customWidth="1"/>
    <col min="15624" max="15624" width="20" style="1" customWidth="1"/>
    <col min="15625" max="15625" width="17" style="1" customWidth="1"/>
    <col min="15626" max="15626" width="18.875" style="1" customWidth="1"/>
    <col min="15627" max="15628" width="16.125" style="1" customWidth="1"/>
    <col min="15629" max="15629" width="14.875" style="1" customWidth="1"/>
    <col min="15630" max="15630" width="18.375" style="1" customWidth="1"/>
    <col min="15631" max="15631" width="11.25" style="1" customWidth="1"/>
    <col min="15632" max="15632" width="11" style="1" customWidth="1"/>
    <col min="15633" max="15633" width="11.875" style="1" customWidth="1"/>
    <col min="15634" max="15872" width="9.125" style="1"/>
    <col min="15873" max="15873" width="4.375" style="1" customWidth="1"/>
    <col min="15874" max="15874" width="30.125" style="1" customWidth="1"/>
    <col min="15875" max="15875" width="25.25" style="1" customWidth="1"/>
    <col min="15876" max="15876" width="19.125" style="1" customWidth="1"/>
    <col min="15877" max="15878" width="17.375" style="1" customWidth="1"/>
    <col min="15879" max="15879" width="16.125" style="1" customWidth="1"/>
    <col min="15880" max="15880" width="20" style="1" customWidth="1"/>
    <col min="15881" max="15881" width="17" style="1" customWidth="1"/>
    <col min="15882" max="15882" width="18.875" style="1" customWidth="1"/>
    <col min="15883" max="15884" width="16.125" style="1" customWidth="1"/>
    <col min="15885" max="15885" width="14.875" style="1" customWidth="1"/>
    <col min="15886" max="15886" width="18.375" style="1" customWidth="1"/>
    <col min="15887" max="15887" width="11.25" style="1" customWidth="1"/>
    <col min="15888" max="15888" width="11" style="1" customWidth="1"/>
    <col min="15889" max="15889" width="11.875" style="1" customWidth="1"/>
    <col min="15890" max="16128" width="9.125" style="1"/>
    <col min="16129" max="16129" width="4.375" style="1" customWidth="1"/>
    <col min="16130" max="16130" width="30.125" style="1" customWidth="1"/>
    <col min="16131" max="16131" width="25.25" style="1" customWidth="1"/>
    <col min="16132" max="16132" width="19.125" style="1" customWidth="1"/>
    <col min="16133" max="16134" width="17.375" style="1" customWidth="1"/>
    <col min="16135" max="16135" width="16.125" style="1" customWidth="1"/>
    <col min="16136" max="16136" width="20" style="1" customWidth="1"/>
    <col min="16137" max="16137" width="17" style="1" customWidth="1"/>
    <col min="16138" max="16138" width="18.875" style="1" customWidth="1"/>
    <col min="16139" max="16140" width="16.125" style="1" customWidth="1"/>
    <col min="16141" max="16141" width="14.875" style="1" customWidth="1"/>
    <col min="16142" max="16142" width="18.375" style="1" customWidth="1"/>
    <col min="16143" max="16143" width="11.25" style="1" customWidth="1"/>
    <col min="16144" max="16144" width="11" style="1" customWidth="1"/>
    <col min="16145" max="16145" width="11.875" style="1" customWidth="1"/>
    <col min="16146" max="16384" width="9.125" style="1"/>
  </cols>
  <sheetData>
    <row r="3" spans="2:19">
      <c r="B3" s="23" t="s">
        <v>217</v>
      </c>
    </row>
    <row r="4" spans="2:19" ht="21.1" customHeight="1">
      <c r="B4" s="172"/>
      <c r="C4" s="694" t="s">
        <v>366</v>
      </c>
      <c r="D4" s="695"/>
      <c r="E4" s="695"/>
      <c r="F4" s="695"/>
      <c r="G4" s="695"/>
      <c r="H4" s="696"/>
      <c r="I4" s="697" t="s">
        <v>381</v>
      </c>
      <c r="J4" s="698"/>
      <c r="K4" s="698"/>
      <c r="L4" s="698"/>
      <c r="M4" s="698"/>
      <c r="N4" s="699"/>
      <c r="O4" s="173" t="s">
        <v>218</v>
      </c>
      <c r="P4" s="174" t="s">
        <v>219</v>
      </c>
      <c r="Q4" s="331" t="s">
        <v>169</v>
      </c>
    </row>
    <row r="5" spans="2:19" ht="23.95" customHeight="1">
      <c r="B5" s="130" t="s">
        <v>61</v>
      </c>
      <c r="C5" s="694" t="s">
        <v>218</v>
      </c>
      <c r="D5" s="695"/>
      <c r="E5" s="695"/>
      <c r="F5" s="695"/>
      <c r="G5" s="695"/>
      <c r="H5" s="696"/>
      <c r="I5" s="697" t="s">
        <v>218</v>
      </c>
      <c r="J5" s="698"/>
      <c r="K5" s="698"/>
      <c r="L5" s="698"/>
      <c r="M5" s="698"/>
      <c r="N5" s="700"/>
      <c r="O5" s="175" t="s">
        <v>220</v>
      </c>
      <c r="P5" s="5" t="s">
        <v>220</v>
      </c>
      <c r="Q5" s="175" t="s">
        <v>220</v>
      </c>
    </row>
    <row r="6" spans="2:19" ht="22.6" customHeight="1">
      <c r="B6" s="176"/>
      <c r="C6" s="540" t="s">
        <v>8</v>
      </c>
      <c r="D6" s="541" t="s">
        <v>49</v>
      </c>
      <c r="E6" s="540" t="s">
        <v>221</v>
      </c>
      <c r="F6" s="542" t="s">
        <v>51</v>
      </c>
      <c r="G6" s="543" t="s">
        <v>222</v>
      </c>
      <c r="H6" s="179" t="s">
        <v>6</v>
      </c>
      <c r="I6" s="540" t="s">
        <v>8</v>
      </c>
      <c r="J6" s="541" t="s">
        <v>49</v>
      </c>
      <c r="K6" s="540" t="s">
        <v>221</v>
      </c>
      <c r="L6" s="542" t="s">
        <v>51</v>
      </c>
      <c r="M6" s="543" t="s">
        <v>222</v>
      </c>
      <c r="N6" s="542" t="s">
        <v>6</v>
      </c>
      <c r="O6" s="180"/>
      <c r="P6" s="181"/>
      <c r="Q6" s="181"/>
    </row>
    <row r="7" spans="2:19" ht="21.1" customHeight="1">
      <c r="B7" s="2" t="s">
        <v>61</v>
      </c>
      <c r="D7" s="544"/>
      <c r="F7" s="544"/>
      <c r="H7" s="3"/>
      <c r="J7" s="544"/>
      <c r="L7" s="544"/>
      <c r="N7" s="544"/>
      <c r="P7" s="4"/>
      <c r="Q7" s="3"/>
    </row>
    <row r="8" spans="2:19">
      <c r="B8" s="6" t="s">
        <v>62</v>
      </c>
      <c r="C8" s="183">
        <v>85675143.219999999</v>
      </c>
      <c r="D8" s="183">
        <v>35864845.140000001</v>
      </c>
      <c r="E8" s="183">
        <v>1351369.87</v>
      </c>
      <c r="F8" s="183">
        <v>5053688.75</v>
      </c>
      <c r="G8" s="183">
        <v>399079.97</v>
      </c>
      <c r="H8" s="8">
        <v>152652768.09</v>
      </c>
      <c r="I8" s="183">
        <v>92180518.569999993</v>
      </c>
      <c r="J8" s="183">
        <v>30811238.190000001</v>
      </c>
      <c r="K8" s="183">
        <v>1183617.8</v>
      </c>
      <c r="L8" s="183">
        <v>4733702.41</v>
      </c>
      <c r="M8" s="183">
        <v>357904.96</v>
      </c>
      <c r="N8" s="8">
        <f>SUM(I8:M8)</f>
        <v>129266981.92999998</v>
      </c>
      <c r="O8" s="184">
        <f>+(N8-H8)/H8*100</f>
        <v>-15.319595217698504</v>
      </c>
      <c r="P8" s="185">
        <f>+(N8-H8)/N8*100</f>
        <v>-18.091074620016876</v>
      </c>
      <c r="Q8" s="330">
        <f>+(N8-H8)/H8*100</f>
        <v>-15.319595217698504</v>
      </c>
      <c r="S8" s="11"/>
    </row>
    <row r="9" spans="2:19">
      <c r="B9" s="6" t="s">
        <v>266</v>
      </c>
      <c r="C9" s="183">
        <v>74696533.020000011</v>
      </c>
      <c r="D9" s="183">
        <v>27493443.940000001</v>
      </c>
      <c r="E9" s="183">
        <v>1959778.77</v>
      </c>
      <c r="F9" s="183">
        <v>4823975.62</v>
      </c>
      <c r="G9" s="183">
        <v>20912.03</v>
      </c>
      <c r="H9" s="8">
        <v>128535672.90000001</v>
      </c>
      <c r="I9" s="183">
        <v>80360899.840000004</v>
      </c>
      <c r="J9" s="183">
        <v>23619425.84</v>
      </c>
      <c r="K9" s="183">
        <v>1718076.14</v>
      </c>
      <c r="L9" s="183">
        <v>4518534.12</v>
      </c>
      <c r="M9" s="183">
        <v>48341.56</v>
      </c>
      <c r="N9" s="8">
        <f t="shared" ref="N9:N33" si="0">SUM(I9:M9)</f>
        <v>110265277.50000001</v>
      </c>
      <c r="O9" s="184">
        <f t="shared" ref="O9:O33" si="1">+(N9-H9)/H9*100</f>
        <v>-14.214260514444305</v>
      </c>
      <c r="P9" s="185">
        <f t="shared" ref="P9:P33" si="2">+(N9-H9)/N9*100</f>
        <v>-16.569491152824593</v>
      </c>
      <c r="Q9" s="330">
        <f t="shared" ref="Q9:Q33" si="3">+(N9-H9)/H9*100</f>
        <v>-14.214260514444305</v>
      </c>
      <c r="S9" s="11"/>
    </row>
    <row r="10" spans="2:19">
      <c r="B10" s="6" t="s">
        <v>63</v>
      </c>
      <c r="C10" s="183">
        <v>35781437.519999996</v>
      </c>
      <c r="D10" s="183">
        <v>52607647.549999997</v>
      </c>
      <c r="E10" s="183">
        <v>998824.04</v>
      </c>
      <c r="F10" s="183">
        <v>3364621.65</v>
      </c>
      <c r="G10" s="183">
        <v>16020.4</v>
      </c>
      <c r="H10" s="8">
        <v>108097329.11</v>
      </c>
      <c r="I10" s="183">
        <v>38523201.789999999</v>
      </c>
      <c r="J10" s="183">
        <v>45194862.899999999</v>
      </c>
      <c r="K10" s="183">
        <v>1120166.1200000001</v>
      </c>
      <c r="L10" s="183">
        <v>3151582.62</v>
      </c>
      <c r="M10" s="183">
        <v>58689.91</v>
      </c>
      <c r="N10" s="8">
        <f t="shared" si="0"/>
        <v>88048503.340000004</v>
      </c>
      <c r="O10" s="184">
        <f t="shared" si="1"/>
        <v>-18.547013080774903</v>
      </c>
      <c r="P10" s="185">
        <f t="shared" si="2"/>
        <v>-22.770206203938862</v>
      </c>
      <c r="Q10" s="330">
        <f t="shared" si="3"/>
        <v>-18.547013080774903</v>
      </c>
      <c r="S10" s="11"/>
    </row>
    <row r="11" spans="2:19">
      <c r="B11" s="6" t="s">
        <v>367</v>
      </c>
      <c r="C11" s="183">
        <v>4341751.04</v>
      </c>
      <c r="D11" s="183">
        <v>5904040.8499999996</v>
      </c>
      <c r="E11" s="183">
        <v>40351.67</v>
      </c>
      <c r="F11" s="183">
        <v>945877.57</v>
      </c>
      <c r="G11" s="183">
        <v>0</v>
      </c>
      <c r="H11" s="8">
        <v>11083152.859999999</v>
      </c>
      <c r="I11" s="183">
        <v>4752862.5599999996</v>
      </c>
      <c r="J11" s="183">
        <v>5072120.29</v>
      </c>
      <c r="K11" s="183">
        <v>644278.55000000005</v>
      </c>
      <c r="L11" s="183">
        <v>885987.08</v>
      </c>
      <c r="M11" s="183">
        <v>7539.51</v>
      </c>
      <c r="N11" s="8">
        <f t="shared" si="0"/>
        <v>11362787.99</v>
      </c>
      <c r="O11" s="184">
        <f t="shared" si="1"/>
        <v>2.5230648131654552</v>
      </c>
      <c r="P11" s="185">
        <f t="shared" si="2"/>
        <v>2.4609728725564368</v>
      </c>
      <c r="Q11" s="330">
        <f t="shared" si="3"/>
        <v>2.5230648131654552</v>
      </c>
      <c r="S11" s="11"/>
    </row>
    <row r="12" spans="2:19">
      <c r="B12" s="6" t="s">
        <v>64</v>
      </c>
      <c r="C12" s="183">
        <v>19474194.199999999</v>
      </c>
      <c r="D12" s="183">
        <v>25819163.699999999</v>
      </c>
      <c r="E12" s="183">
        <v>513323.19</v>
      </c>
      <c r="F12" s="183">
        <v>4378061.91</v>
      </c>
      <c r="G12" s="183">
        <v>17895.849999999999</v>
      </c>
      <c r="H12" s="8">
        <v>47887501.810000002</v>
      </c>
      <c r="I12" s="183">
        <v>20950117.859999999</v>
      </c>
      <c r="J12" s="183">
        <v>22181063.370000001</v>
      </c>
      <c r="K12" s="183">
        <v>449042.63</v>
      </c>
      <c r="L12" s="183">
        <v>4100854.5</v>
      </c>
      <c r="M12" s="183">
        <v>16113.85</v>
      </c>
      <c r="N12" s="8">
        <f t="shared" si="0"/>
        <v>47697192.210000008</v>
      </c>
      <c r="O12" s="184">
        <f t="shared" si="1"/>
        <v>-0.39740974744323176</v>
      </c>
      <c r="P12" s="185">
        <f t="shared" si="2"/>
        <v>-0.39899539403096029</v>
      </c>
      <c r="Q12" s="330">
        <f t="shared" si="3"/>
        <v>-0.39740974744323176</v>
      </c>
      <c r="S12" s="11"/>
    </row>
    <row r="13" spans="2:19">
      <c r="B13" s="6" t="s">
        <v>65</v>
      </c>
      <c r="C13" s="183">
        <v>7493928.8499999996</v>
      </c>
      <c r="D13" s="183">
        <v>10662521.529999999</v>
      </c>
      <c r="E13" s="183">
        <v>70516.38</v>
      </c>
      <c r="F13" s="183">
        <v>770214.59</v>
      </c>
      <c r="G13" s="183">
        <v>15444.71</v>
      </c>
      <c r="H13" s="8">
        <v>21940658.920000002</v>
      </c>
      <c r="I13" s="183">
        <v>8067358.8200000003</v>
      </c>
      <c r="J13" s="183">
        <v>9160097.8399999999</v>
      </c>
      <c r="K13" s="183">
        <v>427078.59</v>
      </c>
      <c r="L13" s="183">
        <v>721446.62</v>
      </c>
      <c r="M13" s="183">
        <v>13896.35</v>
      </c>
      <c r="N13" s="8">
        <f t="shared" si="0"/>
        <v>18389878.220000003</v>
      </c>
      <c r="O13" s="184">
        <f t="shared" si="1"/>
        <v>-16.183564554496062</v>
      </c>
      <c r="P13" s="185">
        <f t="shared" si="2"/>
        <v>-19.308342651983036</v>
      </c>
      <c r="Q13" s="330">
        <f t="shared" si="3"/>
        <v>-16.183564554496062</v>
      </c>
      <c r="S13" s="11"/>
    </row>
    <row r="14" spans="2:19">
      <c r="B14" s="6" t="s">
        <v>66</v>
      </c>
      <c r="C14" s="183">
        <v>20354674.369999997</v>
      </c>
      <c r="D14" s="183">
        <v>16478442.359999999</v>
      </c>
      <c r="E14" s="183">
        <v>380068.95</v>
      </c>
      <c r="F14" s="183">
        <v>5769853.1900000004</v>
      </c>
      <c r="G14" s="183">
        <v>93419.23</v>
      </c>
      <c r="H14" s="8">
        <v>43920484.399999999</v>
      </c>
      <c r="I14" s="183">
        <v>21888182.84</v>
      </c>
      <c r="J14" s="183">
        <v>14156514.85</v>
      </c>
      <c r="K14" s="183">
        <v>331901.07</v>
      </c>
      <c r="L14" s="183">
        <v>5404521.21</v>
      </c>
      <c r="M14" s="183">
        <v>83821.61</v>
      </c>
      <c r="N14" s="8">
        <f t="shared" si="0"/>
        <v>41864941.579999998</v>
      </c>
      <c r="O14" s="184">
        <f t="shared" si="1"/>
        <v>-4.6801460595912747</v>
      </c>
      <c r="P14" s="185">
        <f t="shared" si="2"/>
        <v>-4.9099383456012946</v>
      </c>
      <c r="Q14" s="330">
        <f t="shared" si="3"/>
        <v>-4.6801460595912747</v>
      </c>
      <c r="S14" s="11"/>
    </row>
    <row r="15" spans="2:19">
      <c r="B15" s="6" t="s">
        <v>67</v>
      </c>
      <c r="C15" s="183">
        <v>8663106.3000000007</v>
      </c>
      <c r="D15" s="183">
        <v>7578321.0899999999</v>
      </c>
      <c r="E15" s="183">
        <v>119574.65</v>
      </c>
      <c r="F15" s="183">
        <v>2567381.98</v>
      </c>
      <c r="G15" s="183">
        <v>27204.010000000002</v>
      </c>
      <c r="H15" s="8">
        <v>20058524.120000001</v>
      </c>
      <c r="I15" s="183">
        <v>9318112.1199999992</v>
      </c>
      <c r="J15" s="183">
        <v>6510482.7599999998</v>
      </c>
      <c r="K15" s="183">
        <v>104939.31</v>
      </c>
      <c r="L15" s="183">
        <v>2404822.08</v>
      </c>
      <c r="M15" s="183">
        <v>24392.53</v>
      </c>
      <c r="N15" s="8">
        <f t="shared" si="0"/>
        <v>18362748.800000001</v>
      </c>
      <c r="O15" s="184">
        <f t="shared" si="1"/>
        <v>-8.4541380505117658</v>
      </c>
      <c r="P15" s="185">
        <f t="shared" si="2"/>
        <v>-9.2348664051865725</v>
      </c>
      <c r="Q15" s="330">
        <f t="shared" si="3"/>
        <v>-8.4541380505117658</v>
      </c>
      <c r="S15" s="11"/>
    </row>
    <row r="16" spans="2:19">
      <c r="B16" s="6" t="s">
        <v>68</v>
      </c>
      <c r="C16" s="183">
        <v>4793391.9399999995</v>
      </c>
      <c r="D16" s="183">
        <v>5463440.7800000003</v>
      </c>
      <c r="E16" s="183">
        <v>41000</v>
      </c>
      <c r="F16" s="183">
        <v>2499819.2999999998</v>
      </c>
      <c r="G16" s="183">
        <v>0</v>
      </c>
      <c r="H16" s="8">
        <v>13683026.02</v>
      </c>
      <c r="I16" s="183">
        <v>5128088.55</v>
      </c>
      <c r="J16" s="183">
        <v>4693603.8499999996</v>
      </c>
      <c r="K16" s="183">
        <v>1012786.36</v>
      </c>
      <c r="L16" s="183">
        <v>2341537.29</v>
      </c>
      <c r="M16" s="183">
        <v>7391.68</v>
      </c>
      <c r="N16" s="8">
        <f t="shared" si="0"/>
        <v>13183407.729999997</v>
      </c>
      <c r="O16" s="184">
        <f t="shared" si="1"/>
        <v>-3.6513727977256516</v>
      </c>
      <c r="P16" s="185">
        <f t="shared" si="2"/>
        <v>-3.789750724792329</v>
      </c>
      <c r="Q16" s="330">
        <f t="shared" si="3"/>
        <v>-3.6513727977256516</v>
      </c>
      <c r="S16" s="11"/>
    </row>
    <row r="17" spans="2:19">
      <c r="B17" s="6" t="s">
        <v>69</v>
      </c>
      <c r="C17" s="183">
        <v>29263101.619999997</v>
      </c>
      <c r="D17" s="183">
        <v>542643037.84000003</v>
      </c>
      <c r="E17" s="183">
        <v>329877.45</v>
      </c>
      <c r="F17" s="183">
        <v>5310426.9400000004</v>
      </c>
      <c r="G17" s="183">
        <v>19562.98</v>
      </c>
      <c r="H17" s="8">
        <v>574203584.94000006</v>
      </c>
      <c r="I17" s="183">
        <v>31456445.620000001</v>
      </c>
      <c r="J17" s="183">
        <v>466180847.18000001</v>
      </c>
      <c r="K17" s="183">
        <v>287972.99</v>
      </c>
      <c r="L17" s="183">
        <v>4974184.62</v>
      </c>
      <c r="M17" s="183">
        <v>17592.189999999999</v>
      </c>
      <c r="N17" s="8">
        <f t="shared" si="0"/>
        <v>502917042.60000002</v>
      </c>
      <c r="O17" s="184">
        <f t="shared" si="1"/>
        <v>-12.41485497647127</v>
      </c>
      <c r="P17" s="185">
        <f t="shared" si="2"/>
        <v>-14.174612570586214</v>
      </c>
      <c r="Q17" s="330">
        <f t="shared" si="3"/>
        <v>-12.41485497647127</v>
      </c>
      <c r="S17" s="11"/>
    </row>
    <row r="18" spans="2:19">
      <c r="B18" s="6" t="s">
        <v>70</v>
      </c>
      <c r="C18" s="183">
        <v>7713553.6500000004</v>
      </c>
      <c r="D18" s="183">
        <v>15773482.26</v>
      </c>
      <c r="E18" s="183">
        <v>34717.83</v>
      </c>
      <c r="F18" s="183">
        <v>4148348.78</v>
      </c>
      <c r="G18" s="183">
        <v>1078</v>
      </c>
      <c r="H18" s="8">
        <v>26699215.899999999</v>
      </c>
      <c r="I18" s="183">
        <v>8317509.4800000004</v>
      </c>
      <c r="J18" s="183">
        <v>13550888.539999999</v>
      </c>
      <c r="K18" s="183">
        <v>273330.3</v>
      </c>
      <c r="L18" s="183">
        <v>3885686.21</v>
      </c>
      <c r="M18" s="183">
        <v>8426.51</v>
      </c>
      <c r="N18" s="8">
        <f t="shared" si="0"/>
        <v>26035841.040000003</v>
      </c>
      <c r="O18" s="184">
        <f t="shared" si="1"/>
        <v>-2.4846230034792733</v>
      </c>
      <c r="P18" s="185">
        <f t="shared" si="2"/>
        <v>-2.547929444571519</v>
      </c>
      <c r="Q18" s="330">
        <f t="shared" si="3"/>
        <v>-2.4846230034792733</v>
      </c>
      <c r="S18" s="11"/>
    </row>
    <row r="19" spans="2:19">
      <c r="B19" s="6" t="s">
        <v>271</v>
      </c>
      <c r="C19" s="183">
        <v>2321639.6</v>
      </c>
      <c r="D19" s="183">
        <v>4053520.58</v>
      </c>
      <c r="E19" s="183">
        <v>27300</v>
      </c>
      <c r="F19" s="183">
        <v>108100.29</v>
      </c>
      <c r="G19" s="183">
        <v>2052</v>
      </c>
      <c r="H19" s="8">
        <v>4478605.4800000004</v>
      </c>
      <c r="I19" s="183">
        <v>2501506.61</v>
      </c>
      <c r="J19" s="183">
        <v>3482351.25</v>
      </c>
      <c r="K19" s="183">
        <v>268449.40000000002</v>
      </c>
      <c r="L19" s="183">
        <v>101255.67</v>
      </c>
      <c r="M19" s="183">
        <v>9165.68</v>
      </c>
      <c r="N19" s="8">
        <f t="shared" si="0"/>
        <v>6362728.6099999994</v>
      </c>
      <c r="O19" s="184">
        <f t="shared" si="1"/>
        <v>42.069415098380105</v>
      </c>
      <c r="P19" s="185">
        <f t="shared" si="2"/>
        <v>29.611873230594998</v>
      </c>
      <c r="Q19" s="330">
        <f t="shared" si="3"/>
        <v>42.069415098380105</v>
      </c>
      <c r="S19" s="11"/>
    </row>
    <row r="20" spans="2:19">
      <c r="B20" s="6" t="s">
        <v>155</v>
      </c>
      <c r="C20" s="183">
        <v>22863143.640000001</v>
      </c>
      <c r="D20" s="183">
        <v>8900121.2799999993</v>
      </c>
      <c r="E20" s="183">
        <v>12190266.93</v>
      </c>
      <c r="F20" s="183">
        <v>6904906.2800000003</v>
      </c>
      <c r="G20" s="183">
        <v>649102.41999999993</v>
      </c>
      <c r="H20" s="8">
        <v>41066910.909999996</v>
      </c>
      <c r="I20" s="183">
        <v>24577302.440000001</v>
      </c>
      <c r="J20" s="183">
        <v>7646032.0800000001</v>
      </c>
      <c r="K20" s="183">
        <v>10684286.01</v>
      </c>
      <c r="L20" s="183">
        <v>6467705.7000000002</v>
      </c>
      <c r="M20" s="183">
        <v>582168.42000000004</v>
      </c>
      <c r="N20" s="8">
        <f t="shared" si="0"/>
        <v>49957494.650000006</v>
      </c>
      <c r="O20" s="184">
        <f t="shared" si="1"/>
        <v>21.649019960337725</v>
      </c>
      <c r="P20" s="185">
        <f t="shared" si="2"/>
        <v>17.79629623600432</v>
      </c>
      <c r="Q20" s="330">
        <f t="shared" si="3"/>
        <v>21.649019960337725</v>
      </c>
      <c r="S20" s="11"/>
    </row>
    <row r="21" spans="2:19">
      <c r="B21" s="6" t="s">
        <v>162</v>
      </c>
      <c r="C21" s="183">
        <v>65674364.719999999</v>
      </c>
      <c r="D21" s="183">
        <v>17183402.460000001</v>
      </c>
      <c r="E21" s="183">
        <v>1264852.05</v>
      </c>
      <c r="F21" s="183">
        <v>16917696.010000002</v>
      </c>
      <c r="G21" s="183">
        <v>5674.76</v>
      </c>
      <c r="H21" s="8">
        <v>100314127.11</v>
      </c>
      <c r="I21" s="183">
        <v>70667561.730000004</v>
      </c>
      <c r="J21" s="183">
        <v>14762141.15</v>
      </c>
      <c r="K21" s="183">
        <v>1356889.68</v>
      </c>
      <c r="L21" s="183">
        <v>15846511.82</v>
      </c>
      <c r="M21" s="183">
        <v>34593.040000000001</v>
      </c>
      <c r="N21" s="8">
        <f t="shared" si="0"/>
        <v>102667697.42000003</v>
      </c>
      <c r="O21" s="184">
        <f t="shared" si="1"/>
        <v>2.3462002589318369</v>
      </c>
      <c r="P21" s="185">
        <f t="shared" si="2"/>
        <v>2.2924155982303627</v>
      </c>
      <c r="Q21" s="330">
        <f t="shared" si="3"/>
        <v>2.3462002589318369</v>
      </c>
      <c r="S21" s="11"/>
    </row>
    <row r="22" spans="2:19">
      <c r="B22" s="6" t="s">
        <v>273</v>
      </c>
      <c r="C22" s="183">
        <v>66838273.700000003</v>
      </c>
      <c r="D22" s="183">
        <v>10310041.48</v>
      </c>
      <c r="E22" s="183">
        <v>150019.99</v>
      </c>
      <c r="F22" s="183">
        <v>30997759.309999999</v>
      </c>
      <c r="G22" s="183">
        <v>105992.31</v>
      </c>
      <c r="H22" s="8">
        <v>68561038.739999995</v>
      </c>
      <c r="I22" s="183">
        <v>71918315.030000001</v>
      </c>
      <c r="J22" s="183">
        <v>8857284.6899999995</v>
      </c>
      <c r="K22" s="183">
        <v>863918.97</v>
      </c>
      <c r="L22" s="183">
        <v>29035062.399999999</v>
      </c>
      <c r="M22" s="183">
        <v>95056.960000000006</v>
      </c>
      <c r="N22" s="8">
        <f t="shared" si="0"/>
        <v>110769638.05</v>
      </c>
      <c r="O22" s="184">
        <f t="shared" si="1"/>
        <v>61.563535333916398</v>
      </c>
      <c r="P22" s="185">
        <f t="shared" si="2"/>
        <v>38.104845382764161</v>
      </c>
      <c r="Q22" s="330">
        <f t="shared" si="3"/>
        <v>61.563535333916398</v>
      </c>
      <c r="S22" s="11"/>
    </row>
    <row r="23" spans="2:19">
      <c r="B23" s="186" t="s">
        <v>71</v>
      </c>
      <c r="C23" s="430"/>
      <c r="D23" s="430"/>
      <c r="E23" s="430"/>
      <c r="F23" s="430"/>
      <c r="G23" s="430"/>
      <c r="H23" s="8"/>
      <c r="I23" s="430"/>
      <c r="J23" s="430"/>
      <c r="K23" s="430"/>
      <c r="L23" s="430"/>
      <c r="M23" s="430"/>
      <c r="N23" s="8"/>
      <c r="O23" s="184"/>
      <c r="P23" s="185"/>
      <c r="Q23" s="330"/>
      <c r="S23" s="11"/>
    </row>
    <row r="24" spans="2:19">
      <c r="B24" s="6" t="s">
        <v>173</v>
      </c>
      <c r="C24" s="430">
        <v>36253497.340000004</v>
      </c>
      <c r="D24" s="430">
        <v>17447762.5</v>
      </c>
      <c r="E24" s="430">
        <v>983757.14</v>
      </c>
      <c r="F24" s="430">
        <v>9229062.5999999996</v>
      </c>
      <c r="G24" s="430">
        <v>71268.61</v>
      </c>
      <c r="H24" s="8">
        <v>57928294.5</v>
      </c>
      <c r="I24" s="430">
        <v>39023503.109999999</v>
      </c>
      <c r="J24" s="430">
        <v>14989251.01</v>
      </c>
      <c r="K24" s="430">
        <v>373388.71</v>
      </c>
      <c r="L24" s="430">
        <v>8644702.5399999991</v>
      </c>
      <c r="M24" s="430">
        <v>40210.720000000001</v>
      </c>
      <c r="N24" s="8">
        <f t="shared" si="0"/>
        <v>63071056.089999996</v>
      </c>
      <c r="O24" s="184">
        <f t="shared" si="1"/>
        <v>8.877805974418937</v>
      </c>
      <c r="P24" s="185">
        <f t="shared" si="2"/>
        <v>8.1539170402687908</v>
      </c>
      <c r="Q24" s="330">
        <f t="shared" si="3"/>
        <v>8.877805974418937</v>
      </c>
      <c r="S24" s="11"/>
    </row>
    <row r="25" spans="2:19">
      <c r="B25" s="6" t="s">
        <v>174</v>
      </c>
      <c r="C25" s="430">
        <v>14243497.640000001</v>
      </c>
      <c r="D25" s="430">
        <v>3789160.54</v>
      </c>
      <c r="E25" s="430">
        <v>22000</v>
      </c>
      <c r="F25" s="430">
        <v>4175373.86</v>
      </c>
      <c r="G25" s="430">
        <v>14864</v>
      </c>
      <c r="H25" s="8">
        <v>19517885.690000001</v>
      </c>
      <c r="I25" s="430">
        <v>15321727.98</v>
      </c>
      <c r="J25" s="430">
        <v>3255241.38</v>
      </c>
      <c r="K25" s="430">
        <v>19523.59</v>
      </c>
      <c r="L25" s="430">
        <v>3911000.12</v>
      </c>
      <c r="M25" s="430">
        <v>7391.68</v>
      </c>
      <c r="N25" s="8">
        <f t="shared" si="0"/>
        <v>22514884.75</v>
      </c>
      <c r="O25" s="184">
        <f t="shared" si="1"/>
        <v>15.355141984131574</v>
      </c>
      <c r="P25" s="185">
        <f t="shared" si="2"/>
        <v>13.311189878509143</v>
      </c>
      <c r="Q25" s="330">
        <f t="shared" si="3"/>
        <v>15.355141984131574</v>
      </c>
      <c r="S25" s="11"/>
    </row>
    <row r="26" spans="2:19">
      <c r="B26" s="6" t="s">
        <v>175</v>
      </c>
      <c r="C26" s="183">
        <v>17054937.759999998</v>
      </c>
      <c r="D26" s="183">
        <v>20091362.879999999</v>
      </c>
      <c r="E26" s="183">
        <v>403714.63</v>
      </c>
      <c r="F26" s="545">
        <v>5756340.6600000001</v>
      </c>
      <c r="G26" s="183">
        <v>64836.35</v>
      </c>
      <c r="H26" s="8">
        <v>42602619.810000002</v>
      </c>
      <c r="I26" s="183">
        <v>18323535.920000002</v>
      </c>
      <c r="J26" s="183">
        <v>17260349.649999999</v>
      </c>
      <c r="K26" s="183">
        <v>353865.11</v>
      </c>
      <c r="L26" s="545">
        <v>5391864.25</v>
      </c>
      <c r="M26" s="183">
        <v>28531.87</v>
      </c>
      <c r="N26" s="8">
        <f t="shared" si="0"/>
        <v>41358146.799999997</v>
      </c>
      <c r="O26" s="184">
        <f t="shared" si="1"/>
        <v>-2.9211185029233659</v>
      </c>
      <c r="P26" s="185">
        <f t="shared" si="2"/>
        <v>-3.0090154087852055</v>
      </c>
      <c r="Q26" s="330">
        <f t="shared" si="3"/>
        <v>-2.9211185029233659</v>
      </c>
      <c r="S26" s="11"/>
    </row>
    <row r="27" spans="2:19">
      <c r="B27" s="6" t="s">
        <v>223</v>
      </c>
      <c r="C27" s="183">
        <v>10167452.880000001</v>
      </c>
      <c r="D27" s="183">
        <v>3965400.57</v>
      </c>
      <c r="E27" s="183">
        <v>2410261.67</v>
      </c>
      <c r="F27" s="545">
        <v>4553724.8899999997</v>
      </c>
      <c r="G27" s="183">
        <v>111435.35</v>
      </c>
      <c r="H27" s="8">
        <v>17974809.949999999</v>
      </c>
      <c r="I27" s="183">
        <v>10944091.42</v>
      </c>
      <c r="J27" s="183">
        <v>3406647.96</v>
      </c>
      <c r="K27" s="183">
        <v>161069.64000000001</v>
      </c>
      <c r="L27" s="545">
        <v>4265394.96</v>
      </c>
      <c r="M27" s="183">
        <v>26018.7</v>
      </c>
      <c r="N27" s="8">
        <f t="shared" si="0"/>
        <v>18803222.68</v>
      </c>
      <c r="O27" s="184">
        <f t="shared" si="1"/>
        <v>4.6087426365250694</v>
      </c>
      <c r="P27" s="185">
        <f t="shared" si="2"/>
        <v>4.405695470921267</v>
      </c>
      <c r="Q27" s="330">
        <f t="shared" si="3"/>
        <v>4.6087426365250694</v>
      </c>
      <c r="S27" s="11"/>
    </row>
    <row r="28" spans="2:19">
      <c r="B28" s="6" t="s">
        <v>265</v>
      </c>
      <c r="C28" s="183">
        <v>12398620.84</v>
      </c>
      <c r="D28" s="183">
        <v>18593322.670000002</v>
      </c>
      <c r="E28" s="183">
        <v>267886.5</v>
      </c>
      <c r="F28" s="183">
        <v>5432039.7699999996</v>
      </c>
      <c r="G28" s="183">
        <v>0</v>
      </c>
      <c r="H28" s="8">
        <v>21786291.059999999</v>
      </c>
      <c r="I28" s="183">
        <v>13320522.699999999</v>
      </c>
      <c r="J28" s="183">
        <v>15973393.76</v>
      </c>
      <c r="K28" s="183">
        <v>234283.11</v>
      </c>
      <c r="L28" s="183">
        <v>5088097.25</v>
      </c>
      <c r="M28" s="183">
        <v>0</v>
      </c>
      <c r="N28" s="8">
        <f t="shared" si="0"/>
        <v>34616296.82</v>
      </c>
      <c r="O28" s="184">
        <f t="shared" si="1"/>
        <v>58.890270604876434</v>
      </c>
      <c r="P28" s="185">
        <f t="shared" si="2"/>
        <v>37.06348436608998</v>
      </c>
      <c r="Q28" s="330">
        <f t="shared" si="3"/>
        <v>58.890270604876434</v>
      </c>
      <c r="S28" s="11"/>
    </row>
    <row r="29" spans="2:19">
      <c r="B29" s="6" t="s">
        <v>264</v>
      </c>
      <c r="C29" s="183">
        <v>19181352.439999998</v>
      </c>
      <c r="D29" s="183">
        <v>10750641.539999999</v>
      </c>
      <c r="E29" s="183">
        <v>2236861.8400000003</v>
      </c>
      <c r="F29" s="183">
        <v>4256449.08</v>
      </c>
      <c r="G29" s="183">
        <v>7212</v>
      </c>
      <c r="H29" s="8">
        <v>32956838.18</v>
      </c>
      <c r="I29" s="183">
        <v>20637429.530000001</v>
      </c>
      <c r="J29" s="183">
        <v>9235801.1300000008</v>
      </c>
      <c r="K29" s="183">
        <v>983500.97</v>
      </c>
      <c r="L29" s="183">
        <v>3986941.87</v>
      </c>
      <c r="M29" s="183">
        <v>6504.68</v>
      </c>
      <c r="N29" s="8">
        <f t="shared" si="0"/>
        <v>34850178.18</v>
      </c>
      <c r="O29" s="184">
        <f t="shared" si="1"/>
        <v>5.7449078994142759</v>
      </c>
      <c r="P29" s="185">
        <f t="shared" si="2"/>
        <v>5.4327986222077911</v>
      </c>
      <c r="Q29" s="330">
        <f t="shared" si="3"/>
        <v>5.7449078994142759</v>
      </c>
      <c r="S29" s="11"/>
    </row>
    <row r="30" spans="2:19">
      <c r="B30" s="6" t="s">
        <v>368</v>
      </c>
      <c r="C30" s="183">
        <v>3484867.65</v>
      </c>
      <c r="D30" s="183">
        <v>3172320.46</v>
      </c>
      <c r="E30" s="183">
        <v>215062.47</v>
      </c>
      <c r="F30" s="183">
        <v>418888.64</v>
      </c>
      <c r="G30" s="183">
        <v>0</v>
      </c>
      <c r="H30" s="8">
        <v>11887309.66</v>
      </c>
      <c r="I30" s="183">
        <v>3752259.91</v>
      </c>
      <c r="J30" s="183">
        <v>2725318.37</v>
      </c>
      <c r="K30" s="183">
        <v>187914.58</v>
      </c>
      <c r="L30" s="183">
        <v>392365.71</v>
      </c>
      <c r="M30" s="183">
        <v>0</v>
      </c>
      <c r="N30" s="8">
        <f t="shared" si="0"/>
        <v>7057858.5700000003</v>
      </c>
      <c r="O30" s="184">
        <f t="shared" si="1"/>
        <v>-40.626947796697678</v>
      </c>
      <c r="P30" s="185">
        <f t="shared" si="2"/>
        <v>-68.426577864962795</v>
      </c>
      <c r="Q30" s="330">
        <f t="shared" si="3"/>
        <v>-40.626947796697678</v>
      </c>
      <c r="S30" s="11"/>
    </row>
    <row r="31" spans="2:19">
      <c r="B31" s="6" t="s">
        <v>369</v>
      </c>
      <c r="C31" s="183">
        <v>4880230.17</v>
      </c>
      <c r="D31" s="183">
        <v>3436680.49</v>
      </c>
      <c r="E31" s="183">
        <v>759273.14</v>
      </c>
      <c r="F31" s="183">
        <v>4148348.78</v>
      </c>
      <c r="G31" s="183">
        <v>5087</v>
      </c>
      <c r="H31" s="8">
        <v>6605947.5700000003</v>
      </c>
      <c r="I31" s="183">
        <v>5253163.88</v>
      </c>
      <c r="J31" s="183">
        <v>2952428.23</v>
      </c>
      <c r="K31" s="183">
        <v>422197.69</v>
      </c>
      <c r="L31" s="183">
        <v>3885686.21</v>
      </c>
      <c r="M31" s="183">
        <v>4582.83</v>
      </c>
      <c r="N31" s="8">
        <f t="shared" si="0"/>
        <v>12518058.839999998</v>
      </c>
      <c r="O31" s="184">
        <f t="shared" si="1"/>
        <v>89.496793720389718</v>
      </c>
      <c r="P31" s="185">
        <f t="shared" si="2"/>
        <v>47.228658576907591</v>
      </c>
      <c r="Q31" s="330">
        <f t="shared" si="3"/>
        <v>89.496793720389718</v>
      </c>
      <c r="S31" s="11"/>
    </row>
    <row r="32" spans="2:19">
      <c r="B32" s="6" t="s">
        <v>224</v>
      </c>
      <c r="C32" s="183">
        <v>4642466.4399999995</v>
      </c>
      <c r="D32" s="183">
        <v>4670360.67</v>
      </c>
      <c r="E32" s="183">
        <v>530930.12</v>
      </c>
      <c r="F32" s="183">
        <v>1418816.36</v>
      </c>
      <c r="G32" s="183">
        <v>0</v>
      </c>
      <c r="H32" s="8">
        <v>10654198.35</v>
      </c>
      <c r="I32" s="183">
        <v>5003013.22</v>
      </c>
      <c r="J32" s="183">
        <v>4012274.26</v>
      </c>
      <c r="K32" s="183">
        <v>466125.77</v>
      </c>
      <c r="L32" s="183">
        <v>1328980.6200000001</v>
      </c>
      <c r="M32" s="183">
        <v>0</v>
      </c>
      <c r="N32" s="8">
        <f t="shared" si="0"/>
        <v>10810393.870000001</v>
      </c>
      <c r="O32" s="184">
        <f t="shared" si="1"/>
        <v>1.4660466688232947</v>
      </c>
      <c r="P32" s="185">
        <f t="shared" si="2"/>
        <v>1.4448642841169801</v>
      </c>
      <c r="Q32" s="330">
        <f t="shared" si="3"/>
        <v>1.4660466688232947</v>
      </c>
      <c r="S32" s="11"/>
    </row>
    <row r="33" spans="2:19">
      <c r="B33" s="3" t="s">
        <v>225</v>
      </c>
      <c r="C33" s="183">
        <v>2964037.24</v>
      </c>
      <c r="D33" s="183">
        <v>8547641.25</v>
      </c>
      <c r="E33" s="183">
        <v>542424.81999999995</v>
      </c>
      <c r="F33" s="183">
        <v>1175590.72</v>
      </c>
      <c r="G33" s="183">
        <v>0</v>
      </c>
      <c r="H33" s="8">
        <v>13102483.65</v>
      </c>
      <c r="I33" s="183">
        <v>3189420.91</v>
      </c>
      <c r="J33" s="183">
        <v>7343218.9400000004</v>
      </c>
      <c r="K33" s="183">
        <v>475887.57</v>
      </c>
      <c r="L33" s="183">
        <v>1101155.3799999999</v>
      </c>
      <c r="M33" s="183">
        <v>0</v>
      </c>
      <c r="N33" s="8">
        <f t="shared" si="0"/>
        <v>12109682.800000001</v>
      </c>
      <c r="O33" s="184">
        <f t="shared" si="1"/>
        <v>-7.5771958700364381</v>
      </c>
      <c r="P33" s="185">
        <f t="shared" si="2"/>
        <v>-8.1984050812627363</v>
      </c>
      <c r="Q33" s="330">
        <f t="shared" si="3"/>
        <v>-7.5771958700364381</v>
      </c>
      <c r="S33" s="11"/>
    </row>
    <row r="34" spans="2:19" s="23" customFormat="1" ht="27" customHeight="1" thickBot="1">
      <c r="B34" s="288" t="s">
        <v>31</v>
      </c>
      <c r="C34" s="546">
        <f t="shared" ref="C34:G34" si="4">SUM(C8:C33)</f>
        <v>581219197.78999996</v>
      </c>
      <c r="D34" s="547">
        <f t="shared" si="4"/>
        <v>881200126.40999997</v>
      </c>
      <c r="E34" s="547">
        <f t="shared" si="4"/>
        <v>27844014.100000001</v>
      </c>
      <c r="F34" s="547">
        <f t="shared" si="4"/>
        <v>135125367.53</v>
      </c>
      <c r="G34" s="547">
        <f t="shared" si="4"/>
        <v>1648141.9800000004</v>
      </c>
      <c r="H34" s="291">
        <f t="shared" ref="H34" si="5">SUM(H8:H33)</f>
        <v>1598199279.7300003</v>
      </c>
      <c r="I34" s="546">
        <f t="shared" ref="I34:N34" si="6">SUM(I8:I33)</f>
        <v>625376652.43999994</v>
      </c>
      <c r="J34" s="547">
        <f t="shared" si="6"/>
        <v>757032879.47000003</v>
      </c>
      <c r="K34" s="547">
        <f t="shared" si="6"/>
        <v>24404490.659999996</v>
      </c>
      <c r="L34" s="547">
        <f t="shared" si="6"/>
        <v>126569583.26000001</v>
      </c>
      <c r="M34" s="547">
        <f t="shared" si="6"/>
        <v>1478335.2400000002</v>
      </c>
      <c r="N34" s="547">
        <f t="shared" si="6"/>
        <v>1534861941.0699997</v>
      </c>
      <c r="O34" s="235"/>
      <c r="P34" s="236"/>
      <c r="Q34" s="237"/>
    </row>
    <row r="35" spans="2:19" ht="21.75" thickTop="1"/>
    <row r="36" spans="2:19">
      <c r="Q36" s="45"/>
    </row>
    <row r="41" spans="2:19" ht="22.6" customHeight="1"/>
    <row r="64" ht="12.1" customHeight="1"/>
    <row r="65" spans="3:17" ht="24.8" customHeight="1"/>
    <row r="66" spans="3:17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87"/>
      <c r="P66" s="187"/>
      <c r="Q66" s="187"/>
    </row>
    <row r="67" spans="3:1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87"/>
      <c r="P67" s="187"/>
      <c r="Q67" s="187"/>
    </row>
    <row r="68" spans="3:17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87"/>
      <c r="P68" s="187"/>
      <c r="Q68" s="187"/>
    </row>
    <row r="69" spans="3:17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87"/>
      <c r="P69" s="187"/>
      <c r="Q69" s="187"/>
    </row>
    <row r="70" spans="3:17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87"/>
      <c r="P70" s="187"/>
      <c r="Q70" s="187"/>
    </row>
    <row r="71" spans="3:17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87"/>
      <c r="P71" s="187"/>
      <c r="Q71" s="187"/>
    </row>
    <row r="72" spans="3:17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87"/>
      <c r="P72" s="187"/>
      <c r="Q72" s="187"/>
    </row>
    <row r="73" spans="3:17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87"/>
      <c r="P73" s="187"/>
      <c r="Q73" s="187"/>
    </row>
    <row r="74" spans="3:17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87"/>
      <c r="P74" s="187"/>
      <c r="Q74" s="187"/>
    </row>
  </sheetData>
  <mergeCells count="4">
    <mergeCell ref="C4:H4"/>
    <mergeCell ref="I4:N4"/>
    <mergeCell ref="C5:H5"/>
    <mergeCell ref="I5:N5"/>
  </mergeCells>
  <pageMargins left="0.70866141732283461" right="0.51181102362204722" top="0.94488188976377951" bottom="0.74803149606299213" header="0.31496062992125984" footer="0.31496062992125984"/>
  <pageSetup paperSize="9" scale="48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B50B-0985-40C7-885C-156052F7D517}">
  <sheetPr>
    <tabColor rgb="FF00B050"/>
    <pageSetUpPr fitToPage="1"/>
  </sheetPr>
  <dimension ref="B2:K20"/>
  <sheetViews>
    <sheetView workbookViewId="0">
      <selection activeCell="I16" sqref="I16"/>
    </sheetView>
  </sheetViews>
  <sheetFormatPr defaultRowHeight="21.1"/>
  <cols>
    <col min="1" max="1" width="4.375" style="1" customWidth="1"/>
    <col min="2" max="2" width="24.875" style="1" customWidth="1"/>
    <col min="3" max="3" width="16" style="1" customWidth="1"/>
    <col min="4" max="4" width="30.625" style="1" customWidth="1"/>
    <col min="5" max="5" width="16.375" style="1" bestFit="1" customWidth="1"/>
    <col min="6" max="6" width="16.125" style="1" customWidth="1"/>
    <col min="7" max="7" width="22" style="261" bestFit="1" customWidth="1"/>
    <col min="8" max="8" width="16.375" style="261" bestFit="1" customWidth="1"/>
    <col min="9" max="9" width="19.875" style="1" bestFit="1" customWidth="1"/>
    <col min="10" max="10" width="22.5" style="1" bestFit="1" customWidth="1"/>
    <col min="11" max="11" width="19.875" style="1" bestFit="1" customWidth="1"/>
    <col min="12" max="12" width="16.125" style="1" customWidth="1"/>
    <col min="13" max="13" width="16.25" style="1" customWidth="1"/>
    <col min="14" max="14" width="15.25" style="1" customWidth="1"/>
    <col min="15" max="15" width="17.875" style="1" customWidth="1"/>
    <col min="16" max="16" width="16.375" style="1" customWidth="1"/>
    <col min="17" max="17" width="15" style="1" customWidth="1"/>
    <col min="18" max="18" width="15.75" style="1" customWidth="1"/>
    <col min="19" max="19" width="13.75" style="1" customWidth="1"/>
    <col min="20" max="21" width="14" style="1" customWidth="1"/>
    <col min="22" max="22" width="12.75" style="1" customWidth="1"/>
    <col min="23" max="23" width="13.375" style="1" customWidth="1"/>
    <col min="24" max="256" width="9.125" style="1"/>
    <col min="257" max="257" width="4.375" style="1" customWidth="1"/>
    <col min="258" max="258" width="24.875" style="1" customWidth="1"/>
    <col min="259" max="259" width="16" style="1" customWidth="1"/>
    <col min="260" max="260" width="13.75" style="1" customWidth="1"/>
    <col min="261" max="261" width="15.75" style="1" customWidth="1"/>
    <col min="262" max="262" width="16.125" style="1" customWidth="1"/>
    <col min="263" max="263" width="15.875" style="1" customWidth="1"/>
    <col min="264" max="264" width="15.75" style="1" customWidth="1"/>
    <col min="265" max="265" width="17.875" style="1" customWidth="1"/>
    <col min="266" max="266" width="19" style="1" customWidth="1"/>
    <col min="267" max="267" width="17.75" style="1" customWidth="1"/>
    <col min="268" max="268" width="16.125" style="1" customWidth="1"/>
    <col min="269" max="269" width="16.25" style="1" customWidth="1"/>
    <col min="270" max="270" width="15.25" style="1" customWidth="1"/>
    <col min="271" max="271" width="17.875" style="1" customWidth="1"/>
    <col min="272" max="272" width="16.375" style="1" customWidth="1"/>
    <col min="273" max="273" width="15" style="1" customWidth="1"/>
    <col min="274" max="274" width="15.75" style="1" customWidth="1"/>
    <col min="275" max="275" width="13.75" style="1" customWidth="1"/>
    <col min="276" max="277" width="14" style="1" customWidth="1"/>
    <col min="278" max="278" width="12.75" style="1" customWidth="1"/>
    <col min="279" max="279" width="13.375" style="1" customWidth="1"/>
    <col min="280" max="512" width="9.125" style="1"/>
    <col min="513" max="513" width="4.375" style="1" customWidth="1"/>
    <col min="514" max="514" width="24.875" style="1" customWidth="1"/>
    <col min="515" max="515" width="16" style="1" customWidth="1"/>
    <col min="516" max="516" width="13.75" style="1" customWidth="1"/>
    <col min="517" max="517" width="15.75" style="1" customWidth="1"/>
    <col min="518" max="518" width="16.125" style="1" customWidth="1"/>
    <col min="519" max="519" width="15.875" style="1" customWidth="1"/>
    <col min="520" max="520" width="15.75" style="1" customWidth="1"/>
    <col min="521" max="521" width="17.875" style="1" customWidth="1"/>
    <col min="522" max="522" width="19" style="1" customWidth="1"/>
    <col min="523" max="523" width="17.75" style="1" customWidth="1"/>
    <col min="524" max="524" width="16.125" style="1" customWidth="1"/>
    <col min="525" max="525" width="16.25" style="1" customWidth="1"/>
    <col min="526" max="526" width="15.25" style="1" customWidth="1"/>
    <col min="527" max="527" width="17.875" style="1" customWidth="1"/>
    <col min="528" max="528" width="16.375" style="1" customWidth="1"/>
    <col min="529" max="529" width="15" style="1" customWidth="1"/>
    <col min="530" max="530" width="15.75" style="1" customWidth="1"/>
    <col min="531" max="531" width="13.75" style="1" customWidth="1"/>
    <col min="532" max="533" width="14" style="1" customWidth="1"/>
    <col min="534" max="534" width="12.75" style="1" customWidth="1"/>
    <col min="535" max="535" width="13.375" style="1" customWidth="1"/>
    <col min="536" max="768" width="9.125" style="1"/>
    <col min="769" max="769" width="4.375" style="1" customWidth="1"/>
    <col min="770" max="770" width="24.875" style="1" customWidth="1"/>
    <col min="771" max="771" width="16" style="1" customWidth="1"/>
    <col min="772" max="772" width="13.75" style="1" customWidth="1"/>
    <col min="773" max="773" width="15.75" style="1" customWidth="1"/>
    <col min="774" max="774" width="16.125" style="1" customWidth="1"/>
    <col min="775" max="775" width="15.875" style="1" customWidth="1"/>
    <col min="776" max="776" width="15.75" style="1" customWidth="1"/>
    <col min="777" max="777" width="17.875" style="1" customWidth="1"/>
    <col min="778" max="778" width="19" style="1" customWidth="1"/>
    <col min="779" max="779" width="17.75" style="1" customWidth="1"/>
    <col min="780" max="780" width="16.125" style="1" customWidth="1"/>
    <col min="781" max="781" width="16.25" style="1" customWidth="1"/>
    <col min="782" max="782" width="15.25" style="1" customWidth="1"/>
    <col min="783" max="783" width="17.875" style="1" customWidth="1"/>
    <col min="784" max="784" width="16.375" style="1" customWidth="1"/>
    <col min="785" max="785" width="15" style="1" customWidth="1"/>
    <col min="786" max="786" width="15.75" style="1" customWidth="1"/>
    <col min="787" max="787" width="13.75" style="1" customWidth="1"/>
    <col min="788" max="789" width="14" style="1" customWidth="1"/>
    <col min="790" max="790" width="12.75" style="1" customWidth="1"/>
    <col min="791" max="791" width="13.375" style="1" customWidth="1"/>
    <col min="792" max="1024" width="9.125" style="1"/>
    <col min="1025" max="1025" width="4.375" style="1" customWidth="1"/>
    <col min="1026" max="1026" width="24.875" style="1" customWidth="1"/>
    <col min="1027" max="1027" width="16" style="1" customWidth="1"/>
    <col min="1028" max="1028" width="13.75" style="1" customWidth="1"/>
    <col min="1029" max="1029" width="15.75" style="1" customWidth="1"/>
    <col min="1030" max="1030" width="16.125" style="1" customWidth="1"/>
    <col min="1031" max="1031" width="15.875" style="1" customWidth="1"/>
    <col min="1032" max="1032" width="15.75" style="1" customWidth="1"/>
    <col min="1033" max="1033" width="17.875" style="1" customWidth="1"/>
    <col min="1034" max="1034" width="19" style="1" customWidth="1"/>
    <col min="1035" max="1035" width="17.75" style="1" customWidth="1"/>
    <col min="1036" max="1036" width="16.125" style="1" customWidth="1"/>
    <col min="1037" max="1037" width="16.25" style="1" customWidth="1"/>
    <col min="1038" max="1038" width="15.25" style="1" customWidth="1"/>
    <col min="1039" max="1039" width="17.875" style="1" customWidth="1"/>
    <col min="1040" max="1040" width="16.375" style="1" customWidth="1"/>
    <col min="1041" max="1041" width="15" style="1" customWidth="1"/>
    <col min="1042" max="1042" width="15.75" style="1" customWidth="1"/>
    <col min="1043" max="1043" width="13.75" style="1" customWidth="1"/>
    <col min="1044" max="1045" width="14" style="1" customWidth="1"/>
    <col min="1046" max="1046" width="12.75" style="1" customWidth="1"/>
    <col min="1047" max="1047" width="13.375" style="1" customWidth="1"/>
    <col min="1048" max="1280" width="9.125" style="1"/>
    <col min="1281" max="1281" width="4.375" style="1" customWidth="1"/>
    <col min="1282" max="1282" width="24.875" style="1" customWidth="1"/>
    <col min="1283" max="1283" width="16" style="1" customWidth="1"/>
    <col min="1284" max="1284" width="13.75" style="1" customWidth="1"/>
    <col min="1285" max="1285" width="15.75" style="1" customWidth="1"/>
    <col min="1286" max="1286" width="16.125" style="1" customWidth="1"/>
    <col min="1287" max="1287" width="15.875" style="1" customWidth="1"/>
    <col min="1288" max="1288" width="15.75" style="1" customWidth="1"/>
    <col min="1289" max="1289" width="17.875" style="1" customWidth="1"/>
    <col min="1290" max="1290" width="19" style="1" customWidth="1"/>
    <col min="1291" max="1291" width="17.75" style="1" customWidth="1"/>
    <col min="1292" max="1292" width="16.125" style="1" customWidth="1"/>
    <col min="1293" max="1293" width="16.25" style="1" customWidth="1"/>
    <col min="1294" max="1294" width="15.25" style="1" customWidth="1"/>
    <col min="1295" max="1295" width="17.875" style="1" customWidth="1"/>
    <col min="1296" max="1296" width="16.375" style="1" customWidth="1"/>
    <col min="1297" max="1297" width="15" style="1" customWidth="1"/>
    <col min="1298" max="1298" width="15.75" style="1" customWidth="1"/>
    <col min="1299" max="1299" width="13.75" style="1" customWidth="1"/>
    <col min="1300" max="1301" width="14" style="1" customWidth="1"/>
    <col min="1302" max="1302" width="12.75" style="1" customWidth="1"/>
    <col min="1303" max="1303" width="13.375" style="1" customWidth="1"/>
    <col min="1304" max="1536" width="9.125" style="1"/>
    <col min="1537" max="1537" width="4.375" style="1" customWidth="1"/>
    <col min="1538" max="1538" width="24.875" style="1" customWidth="1"/>
    <col min="1539" max="1539" width="16" style="1" customWidth="1"/>
    <col min="1540" max="1540" width="13.75" style="1" customWidth="1"/>
    <col min="1541" max="1541" width="15.75" style="1" customWidth="1"/>
    <col min="1542" max="1542" width="16.125" style="1" customWidth="1"/>
    <col min="1543" max="1543" width="15.875" style="1" customWidth="1"/>
    <col min="1544" max="1544" width="15.75" style="1" customWidth="1"/>
    <col min="1545" max="1545" width="17.875" style="1" customWidth="1"/>
    <col min="1546" max="1546" width="19" style="1" customWidth="1"/>
    <col min="1547" max="1547" width="17.75" style="1" customWidth="1"/>
    <col min="1548" max="1548" width="16.125" style="1" customWidth="1"/>
    <col min="1549" max="1549" width="16.25" style="1" customWidth="1"/>
    <col min="1550" max="1550" width="15.25" style="1" customWidth="1"/>
    <col min="1551" max="1551" width="17.875" style="1" customWidth="1"/>
    <col min="1552" max="1552" width="16.375" style="1" customWidth="1"/>
    <col min="1553" max="1553" width="15" style="1" customWidth="1"/>
    <col min="1554" max="1554" width="15.75" style="1" customWidth="1"/>
    <col min="1555" max="1555" width="13.75" style="1" customWidth="1"/>
    <col min="1556" max="1557" width="14" style="1" customWidth="1"/>
    <col min="1558" max="1558" width="12.75" style="1" customWidth="1"/>
    <col min="1559" max="1559" width="13.375" style="1" customWidth="1"/>
    <col min="1560" max="1792" width="9.125" style="1"/>
    <col min="1793" max="1793" width="4.375" style="1" customWidth="1"/>
    <col min="1794" max="1794" width="24.875" style="1" customWidth="1"/>
    <col min="1795" max="1795" width="16" style="1" customWidth="1"/>
    <col min="1796" max="1796" width="13.75" style="1" customWidth="1"/>
    <col min="1797" max="1797" width="15.75" style="1" customWidth="1"/>
    <col min="1798" max="1798" width="16.125" style="1" customWidth="1"/>
    <col min="1799" max="1799" width="15.875" style="1" customWidth="1"/>
    <col min="1800" max="1800" width="15.75" style="1" customWidth="1"/>
    <col min="1801" max="1801" width="17.875" style="1" customWidth="1"/>
    <col min="1802" max="1802" width="19" style="1" customWidth="1"/>
    <col min="1803" max="1803" width="17.75" style="1" customWidth="1"/>
    <col min="1804" max="1804" width="16.125" style="1" customWidth="1"/>
    <col min="1805" max="1805" width="16.25" style="1" customWidth="1"/>
    <col min="1806" max="1806" width="15.25" style="1" customWidth="1"/>
    <col min="1807" max="1807" width="17.875" style="1" customWidth="1"/>
    <col min="1808" max="1808" width="16.375" style="1" customWidth="1"/>
    <col min="1809" max="1809" width="15" style="1" customWidth="1"/>
    <col min="1810" max="1810" width="15.75" style="1" customWidth="1"/>
    <col min="1811" max="1811" width="13.75" style="1" customWidth="1"/>
    <col min="1812" max="1813" width="14" style="1" customWidth="1"/>
    <col min="1814" max="1814" width="12.75" style="1" customWidth="1"/>
    <col min="1815" max="1815" width="13.375" style="1" customWidth="1"/>
    <col min="1816" max="2048" width="9.125" style="1"/>
    <col min="2049" max="2049" width="4.375" style="1" customWidth="1"/>
    <col min="2050" max="2050" width="24.875" style="1" customWidth="1"/>
    <col min="2051" max="2051" width="16" style="1" customWidth="1"/>
    <col min="2052" max="2052" width="13.75" style="1" customWidth="1"/>
    <col min="2053" max="2053" width="15.75" style="1" customWidth="1"/>
    <col min="2054" max="2054" width="16.125" style="1" customWidth="1"/>
    <col min="2055" max="2055" width="15.875" style="1" customWidth="1"/>
    <col min="2056" max="2056" width="15.75" style="1" customWidth="1"/>
    <col min="2057" max="2057" width="17.875" style="1" customWidth="1"/>
    <col min="2058" max="2058" width="19" style="1" customWidth="1"/>
    <col min="2059" max="2059" width="17.75" style="1" customWidth="1"/>
    <col min="2060" max="2060" width="16.125" style="1" customWidth="1"/>
    <col min="2061" max="2061" width="16.25" style="1" customWidth="1"/>
    <col min="2062" max="2062" width="15.25" style="1" customWidth="1"/>
    <col min="2063" max="2063" width="17.875" style="1" customWidth="1"/>
    <col min="2064" max="2064" width="16.375" style="1" customWidth="1"/>
    <col min="2065" max="2065" width="15" style="1" customWidth="1"/>
    <col min="2066" max="2066" width="15.75" style="1" customWidth="1"/>
    <col min="2067" max="2067" width="13.75" style="1" customWidth="1"/>
    <col min="2068" max="2069" width="14" style="1" customWidth="1"/>
    <col min="2070" max="2070" width="12.75" style="1" customWidth="1"/>
    <col min="2071" max="2071" width="13.375" style="1" customWidth="1"/>
    <col min="2072" max="2304" width="9.125" style="1"/>
    <col min="2305" max="2305" width="4.375" style="1" customWidth="1"/>
    <col min="2306" max="2306" width="24.875" style="1" customWidth="1"/>
    <col min="2307" max="2307" width="16" style="1" customWidth="1"/>
    <col min="2308" max="2308" width="13.75" style="1" customWidth="1"/>
    <col min="2309" max="2309" width="15.75" style="1" customWidth="1"/>
    <col min="2310" max="2310" width="16.125" style="1" customWidth="1"/>
    <col min="2311" max="2311" width="15.875" style="1" customWidth="1"/>
    <col min="2312" max="2312" width="15.75" style="1" customWidth="1"/>
    <col min="2313" max="2313" width="17.875" style="1" customWidth="1"/>
    <col min="2314" max="2314" width="19" style="1" customWidth="1"/>
    <col min="2315" max="2315" width="17.75" style="1" customWidth="1"/>
    <col min="2316" max="2316" width="16.125" style="1" customWidth="1"/>
    <col min="2317" max="2317" width="16.25" style="1" customWidth="1"/>
    <col min="2318" max="2318" width="15.25" style="1" customWidth="1"/>
    <col min="2319" max="2319" width="17.875" style="1" customWidth="1"/>
    <col min="2320" max="2320" width="16.375" style="1" customWidth="1"/>
    <col min="2321" max="2321" width="15" style="1" customWidth="1"/>
    <col min="2322" max="2322" width="15.75" style="1" customWidth="1"/>
    <col min="2323" max="2323" width="13.75" style="1" customWidth="1"/>
    <col min="2324" max="2325" width="14" style="1" customWidth="1"/>
    <col min="2326" max="2326" width="12.75" style="1" customWidth="1"/>
    <col min="2327" max="2327" width="13.375" style="1" customWidth="1"/>
    <col min="2328" max="2560" width="9.125" style="1"/>
    <col min="2561" max="2561" width="4.375" style="1" customWidth="1"/>
    <col min="2562" max="2562" width="24.875" style="1" customWidth="1"/>
    <col min="2563" max="2563" width="16" style="1" customWidth="1"/>
    <col min="2564" max="2564" width="13.75" style="1" customWidth="1"/>
    <col min="2565" max="2565" width="15.75" style="1" customWidth="1"/>
    <col min="2566" max="2566" width="16.125" style="1" customWidth="1"/>
    <col min="2567" max="2567" width="15.875" style="1" customWidth="1"/>
    <col min="2568" max="2568" width="15.75" style="1" customWidth="1"/>
    <col min="2569" max="2569" width="17.875" style="1" customWidth="1"/>
    <col min="2570" max="2570" width="19" style="1" customWidth="1"/>
    <col min="2571" max="2571" width="17.75" style="1" customWidth="1"/>
    <col min="2572" max="2572" width="16.125" style="1" customWidth="1"/>
    <col min="2573" max="2573" width="16.25" style="1" customWidth="1"/>
    <col min="2574" max="2574" width="15.25" style="1" customWidth="1"/>
    <col min="2575" max="2575" width="17.875" style="1" customWidth="1"/>
    <col min="2576" max="2576" width="16.375" style="1" customWidth="1"/>
    <col min="2577" max="2577" width="15" style="1" customWidth="1"/>
    <col min="2578" max="2578" width="15.75" style="1" customWidth="1"/>
    <col min="2579" max="2579" width="13.75" style="1" customWidth="1"/>
    <col min="2580" max="2581" width="14" style="1" customWidth="1"/>
    <col min="2582" max="2582" width="12.75" style="1" customWidth="1"/>
    <col min="2583" max="2583" width="13.375" style="1" customWidth="1"/>
    <col min="2584" max="2816" width="9.125" style="1"/>
    <col min="2817" max="2817" width="4.375" style="1" customWidth="1"/>
    <col min="2818" max="2818" width="24.875" style="1" customWidth="1"/>
    <col min="2819" max="2819" width="16" style="1" customWidth="1"/>
    <col min="2820" max="2820" width="13.75" style="1" customWidth="1"/>
    <col min="2821" max="2821" width="15.75" style="1" customWidth="1"/>
    <col min="2822" max="2822" width="16.125" style="1" customWidth="1"/>
    <col min="2823" max="2823" width="15.875" style="1" customWidth="1"/>
    <col min="2824" max="2824" width="15.75" style="1" customWidth="1"/>
    <col min="2825" max="2825" width="17.875" style="1" customWidth="1"/>
    <col min="2826" max="2826" width="19" style="1" customWidth="1"/>
    <col min="2827" max="2827" width="17.75" style="1" customWidth="1"/>
    <col min="2828" max="2828" width="16.125" style="1" customWidth="1"/>
    <col min="2829" max="2829" width="16.25" style="1" customWidth="1"/>
    <col min="2830" max="2830" width="15.25" style="1" customWidth="1"/>
    <col min="2831" max="2831" width="17.875" style="1" customWidth="1"/>
    <col min="2832" max="2832" width="16.375" style="1" customWidth="1"/>
    <col min="2833" max="2833" width="15" style="1" customWidth="1"/>
    <col min="2834" max="2834" width="15.75" style="1" customWidth="1"/>
    <col min="2835" max="2835" width="13.75" style="1" customWidth="1"/>
    <col min="2836" max="2837" width="14" style="1" customWidth="1"/>
    <col min="2838" max="2838" width="12.75" style="1" customWidth="1"/>
    <col min="2839" max="2839" width="13.375" style="1" customWidth="1"/>
    <col min="2840" max="3072" width="9.125" style="1"/>
    <col min="3073" max="3073" width="4.375" style="1" customWidth="1"/>
    <col min="3074" max="3074" width="24.875" style="1" customWidth="1"/>
    <col min="3075" max="3075" width="16" style="1" customWidth="1"/>
    <col min="3076" max="3076" width="13.75" style="1" customWidth="1"/>
    <col min="3077" max="3077" width="15.75" style="1" customWidth="1"/>
    <col min="3078" max="3078" width="16.125" style="1" customWidth="1"/>
    <col min="3079" max="3079" width="15.875" style="1" customWidth="1"/>
    <col min="3080" max="3080" width="15.75" style="1" customWidth="1"/>
    <col min="3081" max="3081" width="17.875" style="1" customWidth="1"/>
    <col min="3082" max="3082" width="19" style="1" customWidth="1"/>
    <col min="3083" max="3083" width="17.75" style="1" customWidth="1"/>
    <col min="3084" max="3084" width="16.125" style="1" customWidth="1"/>
    <col min="3085" max="3085" width="16.25" style="1" customWidth="1"/>
    <col min="3086" max="3086" width="15.25" style="1" customWidth="1"/>
    <col min="3087" max="3087" width="17.875" style="1" customWidth="1"/>
    <col min="3088" max="3088" width="16.375" style="1" customWidth="1"/>
    <col min="3089" max="3089" width="15" style="1" customWidth="1"/>
    <col min="3090" max="3090" width="15.75" style="1" customWidth="1"/>
    <col min="3091" max="3091" width="13.75" style="1" customWidth="1"/>
    <col min="3092" max="3093" width="14" style="1" customWidth="1"/>
    <col min="3094" max="3094" width="12.75" style="1" customWidth="1"/>
    <col min="3095" max="3095" width="13.375" style="1" customWidth="1"/>
    <col min="3096" max="3328" width="9.125" style="1"/>
    <col min="3329" max="3329" width="4.375" style="1" customWidth="1"/>
    <col min="3330" max="3330" width="24.875" style="1" customWidth="1"/>
    <col min="3331" max="3331" width="16" style="1" customWidth="1"/>
    <col min="3332" max="3332" width="13.75" style="1" customWidth="1"/>
    <col min="3333" max="3333" width="15.75" style="1" customWidth="1"/>
    <col min="3334" max="3334" width="16.125" style="1" customWidth="1"/>
    <col min="3335" max="3335" width="15.875" style="1" customWidth="1"/>
    <col min="3336" max="3336" width="15.75" style="1" customWidth="1"/>
    <col min="3337" max="3337" width="17.875" style="1" customWidth="1"/>
    <col min="3338" max="3338" width="19" style="1" customWidth="1"/>
    <col min="3339" max="3339" width="17.75" style="1" customWidth="1"/>
    <col min="3340" max="3340" width="16.125" style="1" customWidth="1"/>
    <col min="3341" max="3341" width="16.25" style="1" customWidth="1"/>
    <col min="3342" max="3342" width="15.25" style="1" customWidth="1"/>
    <col min="3343" max="3343" width="17.875" style="1" customWidth="1"/>
    <col min="3344" max="3344" width="16.375" style="1" customWidth="1"/>
    <col min="3345" max="3345" width="15" style="1" customWidth="1"/>
    <col min="3346" max="3346" width="15.75" style="1" customWidth="1"/>
    <col min="3347" max="3347" width="13.75" style="1" customWidth="1"/>
    <col min="3348" max="3349" width="14" style="1" customWidth="1"/>
    <col min="3350" max="3350" width="12.75" style="1" customWidth="1"/>
    <col min="3351" max="3351" width="13.375" style="1" customWidth="1"/>
    <col min="3352" max="3584" width="9.125" style="1"/>
    <col min="3585" max="3585" width="4.375" style="1" customWidth="1"/>
    <col min="3586" max="3586" width="24.875" style="1" customWidth="1"/>
    <col min="3587" max="3587" width="16" style="1" customWidth="1"/>
    <col min="3588" max="3588" width="13.75" style="1" customWidth="1"/>
    <col min="3589" max="3589" width="15.75" style="1" customWidth="1"/>
    <col min="3590" max="3590" width="16.125" style="1" customWidth="1"/>
    <col min="3591" max="3591" width="15.875" style="1" customWidth="1"/>
    <col min="3592" max="3592" width="15.75" style="1" customWidth="1"/>
    <col min="3593" max="3593" width="17.875" style="1" customWidth="1"/>
    <col min="3594" max="3594" width="19" style="1" customWidth="1"/>
    <col min="3595" max="3595" width="17.75" style="1" customWidth="1"/>
    <col min="3596" max="3596" width="16.125" style="1" customWidth="1"/>
    <col min="3597" max="3597" width="16.25" style="1" customWidth="1"/>
    <col min="3598" max="3598" width="15.25" style="1" customWidth="1"/>
    <col min="3599" max="3599" width="17.875" style="1" customWidth="1"/>
    <col min="3600" max="3600" width="16.375" style="1" customWidth="1"/>
    <col min="3601" max="3601" width="15" style="1" customWidth="1"/>
    <col min="3602" max="3602" width="15.75" style="1" customWidth="1"/>
    <col min="3603" max="3603" width="13.75" style="1" customWidth="1"/>
    <col min="3604" max="3605" width="14" style="1" customWidth="1"/>
    <col min="3606" max="3606" width="12.75" style="1" customWidth="1"/>
    <col min="3607" max="3607" width="13.375" style="1" customWidth="1"/>
    <col min="3608" max="3840" width="9.125" style="1"/>
    <col min="3841" max="3841" width="4.375" style="1" customWidth="1"/>
    <col min="3842" max="3842" width="24.875" style="1" customWidth="1"/>
    <col min="3843" max="3843" width="16" style="1" customWidth="1"/>
    <col min="3844" max="3844" width="13.75" style="1" customWidth="1"/>
    <col min="3845" max="3845" width="15.75" style="1" customWidth="1"/>
    <col min="3846" max="3846" width="16.125" style="1" customWidth="1"/>
    <col min="3847" max="3847" width="15.875" style="1" customWidth="1"/>
    <col min="3848" max="3848" width="15.75" style="1" customWidth="1"/>
    <col min="3849" max="3849" width="17.875" style="1" customWidth="1"/>
    <col min="3850" max="3850" width="19" style="1" customWidth="1"/>
    <col min="3851" max="3851" width="17.75" style="1" customWidth="1"/>
    <col min="3852" max="3852" width="16.125" style="1" customWidth="1"/>
    <col min="3853" max="3853" width="16.25" style="1" customWidth="1"/>
    <col min="3854" max="3854" width="15.25" style="1" customWidth="1"/>
    <col min="3855" max="3855" width="17.875" style="1" customWidth="1"/>
    <col min="3856" max="3856" width="16.375" style="1" customWidth="1"/>
    <col min="3857" max="3857" width="15" style="1" customWidth="1"/>
    <col min="3858" max="3858" width="15.75" style="1" customWidth="1"/>
    <col min="3859" max="3859" width="13.75" style="1" customWidth="1"/>
    <col min="3860" max="3861" width="14" style="1" customWidth="1"/>
    <col min="3862" max="3862" width="12.75" style="1" customWidth="1"/>
    <col min="3863" max="3863" width="13.375" style="1" customWidth="1"/>
    <col min="3864" max="4096" width="9.125" style="1"/>
    <col min="4097" max="4097" width="4.375" style="1" customWidth="1"/>
    <col min="4098" max="4098" width="24.875" style="1" customWidth="1"/>
    <col min="4099" max="4099" width="16" style="1" customWidth="1"/>
    <col min="4100" max="4100" width="13.75" style="1" customWidth="1"/>
    <col min="4101" max="4101" width="15.75" style="1" customWidth="1"/>
    <col min="4102" max="4102" width="16.125" style="1" customWidth="1"/>
    <col min="4103" max="4103" width="15.875" style="1" customWidth="1"/>
    <col min="4104" max="4104" width="15.75" style="1" customWidth="1"/>
    <col min="4105" max="4105" width="17.875" style="1" customWidth="1"/>
    <col min="4106" max="4106" width="19" style="1" customWidth="1"/>
    <col min="4107" max="4107" width="17.75" style="1" customWidth="1"/>
    <col min="4108" max="4108" width="16.125" style="1" customWidth="1"/>
    <col min="4109" max="4109" width="16.25" style="1" customWidth="1"/>
    <col min="4110" max="4110" width="15.25" style="1" customWidth="1"/>
    <col min="4111" max="4111" width="17.875" style="1" customWidth="1"/>
    <col min="4112" max="4112" width="16.375" style="1" customWidth="1"/>
    <col min="4113" max="4113" width="15" style="1" customWidth="1"/>
    <col min="4114" max="4114" width="15.75" style="1" customWidth="1"/>
    <col min="4115" max="4115" width="13.75" style="1" customWidth="1"/>
    <col min="4116" max="4117" width="14" style="1" customWidth="1"/>
    <col min="4118" max="4118" width="12.75" style="1" customWidth="1"/>
    <col min="4119" max="4119" width="13.375" style="1" customWidth="1"/>
    <col min="4120" max="4352" width="9.125" style="1"/>
    <col min="4353" max="4353" width="4.375" style="1" customWidth="1"/>
    <col min="4354" max="4354" width="24.875" style="1" customWidth="1"/>
    <col min="4355" max="4355" width="16" style="1" customWidth="1"/>
    <col min="4356" max="4356" width="13.75" style="1" customWidth="1"/>
    <col min="4357" max="4357" width="15.75" style="1" customWidth="1"/>
    <col min="4358" max="4358" width="16.125" style="1" customWidth="1"/>
    <col min="4359" max="4359" width="15.875" style="1" customWidth="1"/>
    <col min="4360" max="4360" width="15.75" style="1" customWidth="1"/>
    <col min="4361" max="4361" width="17.875" style="1" customWidth="1"/>
    <col min="4362" max="4362" width="19" style="1" customWidth="1"/>
    <col min="4363" max="4363" width="17.75" style="1" customWidth="1"/>
    <col min="4364" max="4364" width="16.125" style="1" customWidth="1"/>
    <col min="4365" max="4365" width="16.25" style="1" customWidth="1"/>
    <col min="4366" max="4366" width="15.25" style="1" customWidth="1"/>
    <col min="4367" max="4367" width="17.875" style="1" customWidth="1"/>
    <col min="4368" max="4368" width="16.375" style="1" customWidth="1"/>
    <col min="4369" max="4369" width="15" style="1" customWidth="1"/>
    <col min="4370" max="4370" width="15.75" style="1" customWidth="1"/>
    <col min="4371" max="4371" width="13.75" style="1" customWidth="1"/>
    <col min="4372" max="4373" width="14" style="1" customWidth="1"/>
    <col min="4374" max="4374" width="12.75" style="1" customWidth="1"/>
    <col min="4375" max="4375" width="13.375" style="1" customWidth="1"/>
    <col min="4376" max="4608" width="9.125" style="1"/>
    <col min="4609" max="4609" width="4.375" style="1" customWidth="1"/>
    <col min="4610" max="4610" width="24.875" style="1" customWidth="1"/>
    <col min="4611" max="4611" width="16" style="1" customWidth="1"/>
    <col min="4612" max="4612" width="13.75" style="1" customWidth="1"/>
    <col min="4613" max="4613" width="15.75" style="1" customWidth="1"/>
    <col min="4614" max="4614" width="16.125" style="1" customWidth="1"/>
    <col min="4615" max="4615" width="15.875" style="1" customWidth="1"/>
    <col min="4616" max="4616" width="15.75" style="1" customWidth="1"/>
    <col min="4617" max="4617" width="17.875" style="1" customWidth="1"/>
    <col min="4618" max="4618" width="19" style="1" customWidth="1"/>
    <col min="4619" max="4619" width="17.75" style="1" customWidth="1"/>
    <col min="4620" max="4620" width="16.125" style="1" customWidth="1"/>
    <col min="4621" max="4621" width="16.25" style="1" customWidth="1"/>
    <col min="4622" max="4622" width="15.25" style="1" customWidth="1"/>
    <col min="4623" max="4623" width="17.875" style="1" customWidth="1"/>
    <col min="4624" max="4624" width="16.375" style="1" customWidth="1"/>
    <col min="4625" max="4625" width="15" style="1" customWidth="1"/>
    <col min="4626" max="4626" width="15.75" style="1" customWidth="1"/>
    <col min="4627" max="4627" width="13.75" style="1" customWidth="1"/>
    <col min="4628" max="4629" width="14" style="1" customWidth="1"/>
    <col min="4630" max="4630" width="12.75" style="1" customWidth="1"/>
    <col min="4631" max="4631" width="13.375" style="1" customWidth="1"/>
    <col min="4632" max="4864" width="9.125" style="1"/>
    <col min="4865" max="4865" width="4.375" style="1" customWidth="1"/>
    <col min="4866" max="4866" width="24.875" style="1" customWidth="1"/>
    <col min="4867" max="4867" width="16" style="1" customWidth="1"/>
    <col min="4868" max="4868" width="13.75" style="1" customWidth="1"/>
    <col min="4869" max="4869" width="15.75" style="1" customWidth="1"/>
    <col min="4870" max="4870" width="16.125" style="1" customWidth="1"/>
    <col min="4871" max="4871" width="15.875" style="1" customWidth="1"/>
    <col min="4872" max="4872" width="15.75" style="1" customWidth="1"/>
    <col min="4873" max="4873" width="17.875" style="1" customWidth="1"/>
    <col min="4874" max="4874" width="19" style="1" customWidth="1"/>
    <col min="4875" max="4875" width="17.75" style="1" customWidth="1"/>
    <col min="4876" max="4876" width="16.125" style="1" customWidth="1"/>
    <col min="4877" max="4877" width="16.25" style="1" customWidth="1"/>
    <col min="4878" max="4878" width="15.25" style="1" customWidth="1"/>
    <col min="4879" max="4879" width="17.875" style="1" customWidth="1"/>
    <col min="4880" max="4880" width="16.375" style="1" customWidth="1"/>
    <col min="4881" max="4881" width="15" style="1" customWidth="1"/>
    <col min="4882" max="4882" width="15.75" style="1" customWidth="1"/>
    <col min="4883" max="4883" width="13.75" style="1" customWidth="1"/>
    <col min="4884" max="4885" width="14" style="1" customWidth="1"/>
    <col min="4886" max="4886" width="12.75" style="1" customWidth="1"/>
    <col min="4887" max="4887" width="13.375" style="1" customWidth="1"/>
    <col min="4888" max="5120" width="9.125" style="1"/>
    <col min="5121" max="5121" width="4.375" style="1" customWidth="1"/>
    <col min="5122" max="5122" width="24.875" style="1" customWidth="1"/>
    <col min="5123" max="5123" width="16" style="1" customWidth="1"/>
    <col min="5124" max="5124" width="13.75" style="1" customWidth="1"/>
    <col min="5125" max="5125" width="15.75" style="1" customWidth="1"/>
    <col min="5126" max="5126" width="16.125" style="1" customWidth="1"/>
    <col min="5127" max="5127" width="15.875" style="1" customWidth="1"/>
    <col min="5128" max="5128" width="15.75" style="1" customWidth="1"/>
    <col min="5129" max="5129" width="17.875" style="1" customWidth="1"/>
    <col min="5130" max="5130" width="19" style="1" customWidth="1"/>
    <col min="5131" max="5131" width="17.75" style="1" customWidth="1"/>
    <col min="5132" max="5132" width="16.125" style="1" customWidth="1"/>
    <col min="5133" max="5133" width="16.25" style="1" customWidth="1"/>
    <col min="5134" max="5134" width="15.25" style="1" customWidth="1"/>
    <col min="5135" max="5135" width="17.875" style="1" customWidth="1"/>
    <col min="5136" max="5136" width="16.375" style="1" customWidth="1"/>
    <col min="5137" max="5137" width="15" style="1" customWidth="1"/>
    <col min="5138" max="5138" width="15.75" style="1" customWidth="1"/>
    <col min="5139" max="5139" width="13.75" style="1" customWidth="1"/>
    <col min="5140" max="5141" width="14" style="1" customWidth="1"/>
    <col min="5142" max="5142" width="12.75" style="1" customWidth="1"/>
    <col min="5143" max="5143" width="13.375" style="1" customWidth="1"/>
    <col min="5144" max="5376" width="9.125" style="1"/>
    <col min="5377" max="5377" width="4.375" style="1" customWidth="1"/>
    <col min="5378" max="5378" width="24.875" style="1" customWidth="1"/>
    <col min="5379" max="5379" width="16" style="1" customWidth="1"/>
    <col min="5380" max="5380" width="13.75" style="1" customWidth="1"/>
    <col min="5381" max="5381" width="15.75" style="1" customWidth="1"/>
    <col min="5382" max="5382" width="16.125" style="1" customWidth="1"/>
    <col min="5383" max="5383" width="15.875" style="1" customWidth="1"/>
    <col min="5384" max="5384" width="15.75" style="1" customWidth="1"/>
    <col min="5385" max="5385" width="17.875" style="1" customWidth="1"/>
    <col min="5386" max="5386" width="19" style="1" customWidth="1"/>
    <col min="5387" max="5387" width="17.75" style="1" customWidth="1"/>
    <col min="5388" max="5388" width="16.125" style="1" customWidth="1"/>
    <col min="5389" max="5389" width="16.25" style="1" customWidth="1"/>
    <col min="5390" max="5390" width="15.25" style="1" customWidth="1"/>
    <col min="5391" max="5391" width="17.875" style="1" customWidth="1"/>
    <col min="5392" max="5392" width="16.375" style="1" customWidth="1"/>
    <col min="5393" max="5393" width="15" style="1" customWidth="1"/>
    <col min="5394" max="5394" width="15.75" style="1" customWidth="1"/>
    <col min="5395" max="5395" width="13.75" style="1" customWidth="1"/>
    <col min="5396" max="5397" width="14" style="1" customWidth="1"/>
    <col min="5398" max="5398" width="12.75" style="1" customWidth="1"/>
    <col min="5399" max="5399" width="13.375" style="1" customWidth="1"/>
    <col min="5400" max="5632" width="9.125" style="1"/>
    <col min="5633" max="5633" width="4.375" style="1" customWidth="1"/>
    <col min="5634" max="5634" width="24.875" style="1" customWidth="1"/>
    <col min="5635" max="5635" width="16" style="1" customWidth="1"/>
    <col min="5636" max="5636" width="13.75" style="1" customWidth="1"/>
    <col min="5637" max="5637" width="15.75" style="1" customWidth="1"/>
    <col min="5638" max="5638" width="16.125" style="1" customWidth="1"/>
    <col min="5639" max="5639" width="15.875" style="1" customWidth="1"/>
    <col min="5640" max="5640" width="15.75" style="1" customWidth="1"/>
    <col min="5641" max="5641" width="17.875" style="1" customWidth="1"/>
    <col min="5642" max="5642" width="19" style="1" customWidth="1"/>
    <col min="5643" max="5643" width="17.75" style="1" customWidth="1"/>
    <col min="5644" max="5644" width="16.125" style="1" customWidth="1"/>
    <col min="5645" max="5645" width="16.25" style="1" customWidth="1"/>
    <col min="5646" max="5646" width="15.25" style="1" customWidth="1"/>
    <col min="5647" max="5647" width="17.875" style="1" customWidth="1"/>
    <col min="5648" max="5648" width="16.375" style="1" customWidth="1"/>
    <col min="5649" max="5649" width="15" style="1" customWidth="1"/>
    <col min="5650" max="5650" width="15.75" style="1" customWidth="1"/>
    <col min="5651" max="5651" width="13.75" style="1" customWidth="1"/>
    <col min="5652" max="5653" width="14" style="1" customWidth="1"/>
    <col min="5654" max="5654" width="12.75" style="1" customWidth="1"/>
    <col min="5655" max="5655" width="13.375" style="1" customWidth="1"/>
    <col min="5656" max="5888" width="9.125" style="1"/>
    <col min="5889" max="5889" width="4.375" style="1" customWidth="1"/>
    <col min="5890" max="5890" width="24.875" style="1" customWidth="1"/>
    <col min="5891" max="5891" width="16" style="1" customWidth="1"/>
    <col min="5892" max="5892" width="13.75" style="1" customWidth="1"/>
    <col min="5893" max="5893" width="15.75" style="1" customWidth="1"/>
    <col min="5894" max="5894" width="16.125" style="1" customWidth="1"/>
    <col min="5895" max="5895" width="15.875" style="1" customWidth="1"/>
    <col min="5896" max="5896" width="15.75" style="1" customWidth="1"/>
    <col min="5897" max="5897" width="17.875" style="1" customWidth="1"/>
    <col min="5898" max="5898" width="19" style="1" customWidth="1"/>
    <col min="5899" max="5899" width="17.75" style="1" customWidth="1"/>
    <col min="5900" max="5900" width="16.125" style="1" customWidth="1"/>
    <col min="5901" max="5901" width="16.25" style="1" customWidth="1"/>
    <col min="5902" max="5902" width="15.25" style="1" customWidth="1"/>
    <col min="5903" max="5903" width="17.875" style="1" customWidth="1"/>
    <col min="5904" max="5904" width="16.375" style="1" customWidth="1"/>
    <col min="5905" max="5905" width="15" style="1" customWidth="1"/>
    <col min="5906" max="5906" width="15.75" style="1" customWidth="1"/>
    <col min="5907" max="5907" width="13.75" style="1" customWidth="1"/>
    <col min="5908" max="5909" width="14" style="1" customWidth="1"/>
    <col min="5910" max="5910" width="12.75" style="1" customWidth="1"/>
    <col min="5911" max="5911" width="13.375" style="1" customWidth="1"/>
    <col min="5912" max="6144" width="9.125" style="1"/>
    <col min="6145" max="6145" width="4.375" style="1" customWidth="1"/>
    <col min="6146" max="6146" width="24.875" style="1" customWidth="1"/>
    <col min="6147" max="6147" width="16" style="1" customWidth="1"/>
    <col min="6148" max="6148" width="13.75" style="1" customWidth="1"/>
    <col min="6149" max="6149" width="15.75" style="1" customWidth="1"/>
    <col min="6150" max="6150" width="16.125" style="1" customWidth="1"/>
    <col min="6151" max="6151" width="15.875" style="1" customWidth="1"/>
    <col min="6152" max="6152" width="15.75" style="1" customWidth="1"/>
    <col min="6153" max="6153" width="17.875" style="1" customWidth="1"/>
    <col min="6154" max="6154" width="19" style="1" customWidth="1"/>
    <col min="6155" max="6155" width="17.75" style="1" customWidth="1"/>
    <col min="6156" max="6156" width="16.125" style="1" customWidth="1"/>
    <col min="6157" max="6157" width="16.25" style="1" customWidth="1"/>
    <col min="6158" max="6158" width="15.25" style="1" customWidth="1"/>
    <col min="6159" max="6159" width="17.875" style="1" customWidth="1"/>
    <col min="6160" max="6160" width="16.375" style="1" customWidth="1"/>
    <col min="6161" max="6161" width="15" style="1" customWidth="1"/>
    <col min="6162" max="6162" width="15.75" style="1" customWidth="1"/>
    <col min="6163" max="6163" width="13.75" style="1" customWidth="1"/>
    <col min="6164" max="6165" width="14" style="1" customWidth="1"/>
    <col min="6166" max="6166" width="12.75" style="1" customWidth="1"/>
    <col min="6167" max="6167" width="13.375" style="1" customWidth="1"/>
    <col min="6168" max="6400" width="9.125" style="1"/>
    <col min="6401" max="6401" width="4.375" style="1" customWidth="1"/>
    <col min="6402" max="6402" width="24.875" style="1" customWidth="1"/>
    <col min="6403" max="6403" width="16" style="1" customWidth="1"/>
    <col min="6404" max="6404" width="13.75" style="1" customWidth="1"/>
    <col min="6405" max="6405" width="15.75" style="1" customWidth="1"/>
    <col min="6406" max="6406" width="16.125" style="1" customWidth="1"/>
    <col min="6407" max="6407" width="15.875" style="1" customWidth="1"/>
    <col min="6408" max="6408" width="15.75" style="1" customWidth="1"/>
    <col min="6409" max="6409" width="17.875" style="1" customWidth="1"/>
    <col min="6410" max="6410" width="19" style="1" customWidth="1"/>
    <col min="6411" max="6411" width="17.75" style="1" customWidth="1"/>
    <col min="6412" max="6412" width="16.125" style="1" customWidth="1"/>
    <col min="6413" max="6413" width="16.25" style="1" customWidth="1"/>
    <col min="6414" max="6414" width="15.25" style="1" customWidth="1"/>
    <col min="6415" max="6415" width="17.875" style="1" customWidth="1"/>
    <col min="6416" max="6416" width="16.375" style="1" customWidth="1"/>
    <col min="6417" max="6417" width="15" style="1" customWidth="1"/>
    <col min="6418" max="6418" width="15.75" style="1" customWidth="1"/>
    <col min="6419" max="6419" width="13.75" style="1" customWidth="1"/>
    <col min="6420" max="6421" width="14" style="1" customWidth="1"/>
    <col min="6422" max="6422" width="12.75" style="1" customWidth="1"/>
    <col min="6423" max="6423" width="13.375" style="1" customWidth="1"/>
    <col min="6424" max="6656" width="9.125" style="1"/>
    <col min="6657" max="6657" width="4.375" style="1" customWidth="1"/>
    <col min="6658" max="6658" width="24.875" style="1" customWidth="1"/>
    <col min="6659" max="6659" width="16" style="1" customWidth="1"/>
    <col min="6660" max="6660" width="13.75" style="1" customWidth="1"/>
    <col min="6661" max="6661" width="15.75" style="1" customWidth="1"/>
    <col min="6662" max="6662" width="16.125" style="1" customWidth="1"/>
    <col min="6663" max="6663" width="15.875" style="1" customWidth="1"/>
    <col min="6664" max="6664" width="15.75" style="1" customWidth="1"/>
    <col min="6665" max="6665" width="17.875" style="1" customWidth="1"/>
    <col min="6666" max="6666" width="19" style="1" customWidth="1"/>
    <col min="6667" max="6667" width="17.75" style="1" customWidth="1"/>
    <col min="6668" max="6668" width="16.125" style="1" customWidth="1"/>
    <col min="6669" max="6669" width="16.25" style="1" customWidth="1"/>
    <col min="6670" max="6670" width="15.25" style="1" customWidth="1"/>
    <col min="6671" max="6671" width="17.875" style="1" customWidth="1"/>
    <col min="6672" max="6672" width="16.375" style="1" customWidth="1"/>
    <col min="6673" max="6673" width="15" style="1" customWidth="1"/>
    <col min="6674" max="6674" width="15.75" style="1" customWidth="1"/>
    <col min="6675" max="6675" width="13.75" style="1" customWidth="1"/>
    <col min="6676" max="6677" width="14" style="1" customWidth="1"/>
    <col min="6678" max="6678" width="12.75" style="1" customWidth="1"/>
    <col min="6679" max="6679" width="13.375" style="1" customWidth="1"/>
    <col min="6680" max="6912" width="9.125" style="1"/>
    <col min="6913" max="6913" width="4.375" style="1" customWidth="1"/>
    <col min="6914" max="6914" width="24.875" style="1" customWidth="1"/>
    <col min="6915" max="6915" width="16" style="1" customWidth="1"/>
    <col min="6916" max="6916" width="13.75" style="1" customWidth="1"/>
    <col min="6917" max="6917" width="15.75" style="1" customWidth="1"/>
    <col min="6918" max="6918" width="16.125" style="1" customWidth="1"/>
    <col min="6919" max="6919" width="15.875" style="1" customWidth="1"/>
    <col min="6920" max="6920" width="15.75" style="1" customWidth="1"/>
    <col min="6921" max="6921" width="17.875" style="1" customWidth="1"/>
    <col min="6922" max="6922" width="19" style="1" customWidth="1"/>
    <col min="6923" max="6923" width="17.75" style="1" customWidth="1"/>
    <col min="6924" max="6924" width="16.125" style="1" customWidth="1"/>
    <col min="6925" max="6925" width="16.25" style="1" customWidth="1"/>
    <col min="6926" max="6926" width="15.25" style="1" customWidth="1"/>
    <col min="6927" max="6927" width="17.875" style="1" customWidth="1"/>
    <col min="6928" max="6928" width="16.375" style="1" customWidth="1"/>
    <col min="6929" max="6929" width="15" style="1" customWidth="1"/>
    <col min="6930" max="6930" width="15.75" style="1" customWidth="1"/>
    <col min="6931" max="6931" width="13.75" style="1" customWidth="1"/>
    <col min="6932" max="6933" width="14" style="1" customWidth="1"/>
    <col min="6934" max="6934" width="12.75" style="1" customWidth="1"/>
    <col min="6935" max="6935" width="13.375" style="1" customWidth="1"/>
    <col min="6936" max="7168" width="9.125" style="1"/>
    <col min="7169" max="7169" width="4.375" style="1" customWidth="1"/>
    <col min="7170" max="7170" width="24.875" style="1" customWidth="1"/>
    <col min="7171" max="7171" width="16" style="1" customWidth="1"/>
    <col min="7172" max="7172" width="13.75" style="1" customWidth="1"/>
    <col min="7173" max="7173" width="15.75" style="1" customWidth="1"/>
    <col min="7174" max="7174" width="16.125" style="1" customWidth="1"/>
    <col min="7175" max="7175" width="15.875" style="1" customWidth="1"/>
    <col min="7176" max="7176" width="15.75" style="1" customWidth="1"/>
    <col min="7177" max="7177" width="17.875" style="1" customWidth="1"/>
    <col min="7178" max="7178" width="19" style="1" customWidth="1"/>
    <col min="7179" max="7179" width="17.75" style="1" customWidth="1"/>
    <col min="7180" max="7180" width="16.125" style="1" customWidth="1"/>
    <col min="7181" max="7181" width="16.25" style="1" customWidth="1"/>
    <col min="7182" max="7182" width="15.25" style="1" customWidth="1"/>
    <col min="7183" max="7183" width="17.875" style="1" customWidth="1"/>
    <col min="7184" max="7184" width="16.375" style="1" customWidth="1"/>
    <col min="7185" max="7185" width="15" style="1" customWidth="1"/>
    <col min="7186" max="7186" width="15.75" style="1" customWidth="1"/>
    <col min="7187" max="7187" width="13.75" style="1" customWidth="1"/>
    <col min="7188" max="7189" width="14" style="1" customWidth="1"/>
    <col min="7190" max="7190" width="12.75" style="1" customWidth="1"/>
    <col min="7191" max="7191" width="13.375" style="1" customWidth="1"/>
    <col min="7192" max="7424" width="9.125" style="1"/>
    <col min="7425" max="7425" width="4.375" style="1" customWidth="1"/>
    <col min="7426" max="7426" width="24.875" style="1" customWidth="1"/>
    <col min="7427" max="7427" width="16" style="1" customWidth="1"/>
    <col min="7428" max="7428" width="13.75" style="1" customWidth="1"/>
    <col min="7429" max="7429" width="15.75" style="1" customWidth="1"/>
    <col min="7430" max="7430" width="16.125" style="1" customWidth="1"/>
    <col min="7431" max="7431" width="15.875" style="1" customWidth="1"/>
    <col min="7432" max="7432" width="15.75" style="1" customWidth="1"/>
    <col min="7433" max="7433" width="17.875" style="1" customWidth="1"/>
    <col min="7434" max="7434" width="19" style="1" customWidth="1"/>
    <col min="7435" max="7435" width="17.75" style="1" customWidth="1"/>
    <col min="7436" max="7436" width="16.125" style="1" customWidth="1"/>
    <col min="7437" max="7437" width="16.25" style="1" customWidth="1"/>
    <col min="7438" max="7438" width="15.25" style="1" customWidth="1"/>
    <col min="7439" max="7439" width="17.875" style="1" customWidth="1"/>
    <col min="7440" max="7440" width="16.375" style="1" customWidth="1"/>
    <col min="7441" max="7441" width="15" style="1" customWidth="1"/>
    <col min="7442" max="7442" width="15.75" style="1" customWidth="1"/>
    <col min="7443" max="7443" width="13.75" style="1" customWidth="1"/>
    <col min="7444" max="7445" width="14" style="1" customWidth="1"/>
    <col min="7446" max="7446" width="12.75" style="1" customWidth="1"/>
    <col min="7447" max="7447" width="13.375" style="1" customWidth="1"/>
    <col min="7448" max="7680" width="9.125" style="1"/>
    <col min="7681" max="7681" width="4.375" style="1" customWidth="1"/>
    <col min="7682" max="7682" width="24.875" style="1" customWidth="1"/>
    <col min="7683" max="7683" width="16" style="1" customWidth="1"/>
    <col min="7684" max="7684" width="13.75" style="1" customWidth="1"/>
    <col min="7685" max="7685" width="15.75" style="1" customWidth="1"/>
    <col min="7686" max="7686" width="16.125" style="1" customWidth="1"/>
    <col min="7687" max="7687" width="15.875" style="1" customWidth="1"/>
    <col min="7688" max="7688" width="15.75" style="1" customWidth="1"/>
    <col min="7689" max="7689" width="17.875" style="1" customWidth="1"/>
    <col min="7690" max="7690" width="19" style="1" customWidth="1"/>
    <col min="7691" max="7691" width="17.75" style="1" customWidth="1"/>
    <col min="7692" max="7692" width="16.125" style="1" customWidth="1"/>
    <col min="7693" max="7693" width="16.25" style="1" customWidth="1"/>
    <col min="7694" max="7694" width="15.25" style="1" customWidth="1"/>
    <col min="7695" max="7695" width="17.875" style="1" customWidth="1"/>
    <col min="7696" max="7696" width="16.375" style="1" customWidth="1"/>
    <col min="7697" max="7697" width="15" style="1" customWidth="1"/>
    <col min="7698" max="7698" width="15.75" style="1" customWidth="1"/>
    <col min="7699" max="7699" width="13.75" style="1" customWidth="1"/>
    <col min="7700" max="7701" width="14" style="1" customWidth="1"/>
    <col min="7702" max="7702" width="12.75" style="1" customWidth="1"/>
    <col min="7703" max="7703" width="13.375" style="1" customWidth="1"/>
    <col min="7704" max="7936" width="9.125" style="1"/>
    <col min="7937" max="7937" width="4.375" style="1" customWidth="1"/>
    <col min="7938" max="7938" width="24.875" style="1" customWidth="1"/>
    <col min="7939" max="7939" width="16" style="1" customWidth="1"/>
    <col min="7940" max="7940" width="13.75" style="1" customWidth="1"/>
    <col min="7941" max="7941" width="15.75" style="1" customWidth="1"/>
    <col min="7942" max="7942" width="16.125" style="1" customWidth="1"/>
    <col min="7943" max="7943" width="15.875" style="1" customWidth="1"/>
    <col min="7944" max="7944" width="15.75" style="1" customWidth="1"/>
    <col min="7945" max="7945" width="17.875" style="1" customWidth="1"/>
    <col min="7946" max="7946" width="19" style="1" customWidth="1"/>
    <col min="7947" max="7947" width="17.75" style="1" customWidth="1"/>
    <col min="7948" max="7948" width="16.125" style="1" customWidth="1"/>
    <col min="7949" max="7949" width="16.25" style="1" customWidth="1"/>
    <col min="7950" max="7950" width="15.25" style="1" customWidth="1"/>
    <col min="7951" max="7951" width="17.875" style="1" customWidth="1"/>
    <col min="7952" max="7952" width="16.375" style="1" customWidth="1"/>
    <col min="7953" max="7953" width="15" style="1" customWidth="1"/>
    <col min="7954" max="7954" width="15.75" style="1" customWidth="1"/>
    <col min="7955" max="7955" width="13.75" style="1" customWidth="1"/>
    <col min="7956" max="7957" width="14" style="1" customWidth="1"/>
    <col min="7958" max="7958" width="12.75" style="1" customWidth="1"/>
    <col min="7959" max="7959" width="13.375" style="1" customWidth="1"/>
    <col min="7960" max="8192" width="9.125" style="1"/>
    <col min="8193" max="8193" width="4.375" style="1" customWidth="1"/>
    <col min="8194" max="8194" width="24.875" style="1" customWidth="1"/>
    <col min="8195" max="8195" width="16" style="1" customWidth="1"/>
    <col min="8196" max="8196" width="13.75" style="1" customWidth="1"/>
    <col min="8197" max="8197" width="15.75" style="1" customWidth="1"/>
    <col min="8198" max="8198" width="16.125" style="1" customWidth="1"/>
    <col min="8199" max="8199" width="15.875" style="1" customWidth="1"/>
    <col min="8200" max="8200" width="15.75" style="1" customWidth="1"/>
    <col min="8201" max="8201" width="17.875" style="1" customWidth="1"/>
    <col min="8202" max="8202" width="19" style="1" customWidth="1"/>
    <col min="8203" max="8203" width="17.75" style="1" customWidth="1"/>
    <col min="8204" max="8204" width="16.125" style="1" customWidth="1"/>
    <col min="8205" max="8205" width="16.25" style="1" customWidth="1"/>
    <col min="8206" max="8206" width="15.25" style="1" customWidth="1"/>
    <col min="8207" max="8207" width="17.875" style="1" customWidth="1"/>
    <col min="8208" max="8208" width="16.375" style="1" customWidth="1"/>
    <col min="8209" max="8209" width="15" style="1" customWidth="1"/>
    <col min="8210" max="8210" width="15.75" style="1" customWidth="1"/>
    <col min="8211" max="8211" width="13.75" style="1" customWidth="1"/>
    <col min="8212" max="8213" width="14" style="1" customWidth="1"/>
    <col min="8214" max="8214" width="12.75" style="1" customWidth="1"/>
    <col min="8215" max="8215" width="13.375" style="1" customWidth="1"/>
    <col min="8216" max="8448" width="9.125" style="1"/>
    <col min="8449" max="8449" width="4.375" style="1" customWidth="1"/>
    <col min="8450" max="8450" width="24.875" style="1" customWidth="1"/>
    <col min="8451" max="8451" width="16" style="1" customWidth="1"/>
    <col min="8452" max="8452" width="13.75" style="1" customWidth="1"/>
    <col min="8453" max="8453" width="15.75" style="1" customWidth="1"/>
    <col min="8454" max="8454" width="16.125" style="1" customWidth="1"/>
    <col min="8455" max="8455" width="15.875" style="1" customWidth="1"/>
    <col min="8456" max="8456" width="15.75" style="1" customWidth="1"/>
    <col min="8457" max="8457" width="17.875" style="1" customWidth="1"/>
    <col min="8458" max="8458" width="19" style="1" customWidth="1"/>
    <col min="8459" max="8459" width="17.75" style="1" customWidth="1"/>
    <col min="8460" max="8460" width="16.125" style="1" customWidth="1"/>
    <col min="8461" max="8461" width="16.25" style="1" customWidth="1"/>
    <col min="8462" max="8462" width="15.25" style="1" customWidth="1"/>
    <col min="8463" max="8463" width="17.875" style="1" customWidth="1"/>
    <col min="8464" max="8464" width="16.375" style="1" customWidth="1"/>
    <col min="8465" max="8465" width="15" style="1" customWidth="1"/>
    <col min="8466" max="8466" width="15.75" style="1" customWidth="1"/>
    <col min="8467" max="8467" width="13.75" style="1" customWidth="1"/>
    <col min="8468" max="8469" width="14" style="1" customWidth="1"/>
    <col min="8470" max="8470" width="12.75" style="1" customWidth="1"/>
    <col min="8471" max="8471" width="13.375" style="1" customWidth="1"/>
    <col min="8472" max="8704" width="9.125" style="1"/>
    <col min="8705" max="8705" width="4.375" style="1" customWidth="1"/>
    <col min="8706" max="8706" width="24.875" style="1" customWidth="1"/>
    <col min="8707" max="8707" width="16" style="1" customWidth="1"/>
    <col min="8708" max="8708" width="13.75" style="1" customWidth="1"/>
    <col min="8709" max="8709" width="15.75" style="1" customWidth="1"/>
    <col min="8710" max="8710" width="16.125" style="1" customWidth="1"/>
    <col min="8711" max="8711" width="15.875" style="1" customWidth="1"/>
    <col min="8712" max="8712" width="15.75" style="1" customWidth="1"/>
    <col min="8713" max="8713" width="17.875" style="1" customWidth="1"/>
    <col min="8714" max="8714" width="19" style="1" customWidth="1"/>
    <col min="8715" max="8715" width="17.75" style="1" customWidth="1"/>
    <col min="8716" max="8716" width="16.125" style="1" customWidth="1"/>
    <col min="8717" max="8717" width="16.25" style="1" customWidth="1"/>
    <col min="8718" max="8718" width="15.25" style="1" customWidth="1"/>
    <col min="8719" max="8719" width="17.875" style="1" customWidth="1"/>
    <col min="8720" max="8720" width="16.375" style="1" customWidth="1"/>
    <col min="8721" max="8721" width="15" style="1" customWidth="1"/>
    <col min="8722" max="8722" width="15.75" style="1" customWidth="1"/>
    <col min="8723" max="8723" width="13.75" style="1" customWidth="1"/>
    <col min="8724" max="8725" width="14" style="1" customWidth="1"/>
    <col min="8726" max="8726" width="12.75" style="1" customWidth="1"/>
    <col min="8727" max="8727" width="13.375" style="1" customWidth="1"/>
    <col min="8728" max="8960" width="9.125" style="1"/>
    <col min="8961" max="8961" width="4.375" style="1" customWidth="1"/>
    <col min="8962" max="8962" width="24.875" style="1" customWidth="1"/>
    <col min="8963" max="8963" width="16" style="1" customWidth="1"/>
    <col min="8964" max="8964" width="13.75" style="1" customWidth="1"/>
    <col min="8965" max="8965" width="15.75" style="1" customWidth="1"/>
    <col min="8966" max="8966" width="16.125" style="1" customWidth="1"/>
    <col min="8967" max="8967" width="15.875" style="1" customWidth="1"/>
    <col min="8968" max="8968" width="15.75" style="1" customWidth="1"/>
    <col min="8969" max="8969" width="17.875" style="1" customWidth="1"/>
    <col min="8970" max="8970" width="19" style="1" customWidth="1"/>
    <col min="8971" max="8971" width="17.75" style="1" customWidth="1"/>
    <col min="8972" max="8972" width="16.125" style="1" customWidth="1"/>
    <col min="8973" max="8973" width="16.25" style="1" customWidth="1"/>
    <col min="8974" max="8974" width="15.25" style="1" customWidth="1"/>
    <col min="8975" max="8975" width="17.875" style="1" customWidth="1"/>
    <col min="8976" max="8976" width="16.375" style="1" customWidth="1"/>
    <col min="8977" max="8977" width="15" style="1" customWidth="1"/>
    <col min="8978" max="8978" width="15.75" style="1" customWidth="1"/>
    <col min="8979" max="8979" width="13.75" style="1" customWidth="1"/>
    <col min="8980" max="8981" width="14" style="1" customWidth="1"/>
    <col min="8982" max="8982" width="12.75" style="1" customWidth="1"/>
    <col min="8983" max="8983" width="13.375" style="1" customWidth="1"/>
    <col min="8984" max="9216" width="9.125" style="1"/>
    <col min="9217" max="9217" width="4.375" style="1" customWidth="1"/>
    <col min="9218" max="9218" width="24.875" style="1" customWidth="1"/>
    <col min="9219" max="9219" width="16" style="1" customWidth="1"/>
    <col min="9220" max="9220" width="13.75" style="1" customWidth="1"/>
    <col min="9221" max="9221" width="15.75" style="1" customWidth="1"/>
    <col min="9222" max="9222" width="16.125" style="1" customWidth="1"/>
    <col min="9223" max="9223" width="15.875" style="1" customWidth="1"/>
    <col min="9224" max="9224" width="15.75" style="1" customWidth="1"/>
    <col min="9225" max="9225" width="17.875" style="1" customWidth="1"/>
    <col min="9226" max="9226" width="19" style="1" customWidth="1"/>
    <col min="9227" max="9227" width="17.75" style="1" customWidth="1"/>
    <col min="9228" max="9228" width="16.125" style="1" customWidth="1"/>
    <col min="9229" max="9229" width="16.25" style="1" customWidth="1"/>
    <col min="9230" max="9230" width="15.25" style="1" customWidth="1"/>
    <col min="9231" max="9231" width="17.875" style="1" customWidth="1"/>
    <col min="9232" max="9232" width="16.375" style="1" customWidth="1"/>
    <col min="9233" max="9233" width="15" style="1" customWidth="1"/>
    <col min="9234" max="9234" width="15.75" style="1" customWidth="1"/>
    <col min="9235" max="9235" width="13.75" style="1" customWidth="1"/>
    <col min="9236" max="9237" width="14" style="1" customWidth="1"/>
    <col min="9238" max="9238" width="12.75" style="1" customWidth="1"/>
    <col min="9239" max="9239" width="13.375" style="1" customWidth="1"/>
    <col min="9240" max="9472" width="9.125" style="1"/>
    <col min="9473" max="9473" width="4.375" style="1" customWidth="1"/>
    <col min="9474" max="9474" width="24.875" style="1" customWidth="1"/>
    <col min="9475" max="9475" width="16" style="1" customWidth="1"/>
    <col min="9476" max="9476" width="13.75" style="1" customWidth="1"/>
    <col min="9477" max="9477" width="15.75" style="1" customWidth="1"/>
    <col min="9478" max="9478" width="16.125" style="1" customWidth="1"/>
    <col min="9479" max="9479" width="15.875" style="1" customWidth="1"/>
    <col min="9480" max="9480" width="15.75" style="1" customWidth="1"/>
    <col min="9481" max="9481" width="17.875" style="1" customWidth="1"/>
    <col min="9482" max="9482" width="19" style="1" customWidth="1"/>
    <col min="9483" max="9483" width="17.75" style="1" customWidth="1"/>
    <col min="9484" max="9484" width="16.125" style="1" customWidth="1"/>
    <col min="9485" max="9485" width="16.25" style="1" customWidth="1"/>
    <col min="9486" max="9486" width="15.25" style="1" customWidth="1"/>
    <col min="9487" max="9487" width="17.875" style="1" customWidth="1"/>
    <col min="9488" max="9488" width="16.375" style="1" customWidth="1"/>
    <col min="9489" max="9489" width="15" style="1" customWidth="1"/>
    <col min="9490" max="9490" width="15.75" style="1" customWidth="1"/>
    <col min="9491" max="9491" width="13.75" style="1" customWidth="1"/>
    <col min="9492" max="9493" width="14" style="1" customWidth="1"/>
    <col min="9494" max="9494" width="12.75" style="1" customWidth="1"/>
    <col min="9495" max="9495" width="13.375" style="1" customWidth="1"/>
    <col min="9496" max="9728" width="9.125" style="1"/>
    <col min="9729" max="9729" width="4.375" style="1" customWidth="1"/>
    <col min="9730" max="9730" width="24.875" style="1" customWidth="1"/>
    <col min="9731" max="9731" width="16" style="1" customWidth="1"/>
    <col min="9732" max="9732" width="13.75" style="1" customWidth="1"/>
    <col min="9733" max="9733" width="15.75" style="1" customWidth="1"/>
    <col min="9734" max="9734" width="16.125" style="1" customWidth="1"/>
    <col min="9735" max="9735" width="15.875" style="1" customWidth="1"/>
    <col min="9736" max="9736" width="15.75" style="1" customWidth="1"/>
    <col min="9737" max="9737" width="17.875" style="1" customWidth="1"/>
    <col min="9738" max="9738" width="19" style="1" customWidth="1"/>
    <col min="9739" max="9739" width="17.75" style="1" customWidth="1"/>
    <col min="9740" max="9740" width="16.125" style="1" customWidth="1"/>
    <col min="9741" max="9741" width="16.25" style="1" customWidth="1"/>
    <col min="9742" max="9742" width="15.25" style="1" customWidth="1"/>
    <col min="9743" max="9743" width="17.875" style="1" customWidth="1"/>
    <col min="9744" max="9744" width="16.375" style="1" customWidth="1"/>
    <col min="9745" max="9745" width="15" style="1" customWidth="1"/>
    <col min="9746" max="9746" width="15.75" style="1" customWidth="1"/>
    <col min="9747" max="9747" width="13.75" style="1" customWidth="1"/>
    <col min="9748" max="9749" width="14" style="1" customWidth="1"/>
    <col min="9750" max="9750" width="12.75" style="1" customWidth="1"/>
    <col min="9751" max="9751" width="13.375" style="1" customWidth="1"/>
    <col min="9752" max="9984" width="9.125" style="1"/>
    <col min="9985" max="9985" width="4.375" style="1" customWidth="1"/>
    <col min="9986" max="9986" width="24.875" style="1" customWidth="1"/>
    <col min="9987" max="9987" width="16" style="1" customWidth="1"/>
    <col min="9988" max="9988" width="13.75" style="1" customWidth="1"/>
    <col min="9989" max="9989" width="15.75" style="1" customWidth="1"/>
    <col min="9990" max="9990" width="16.125" style="1" customWidth="1"/>
    <col min="9991" max="9991" width="15.875" style="1" customWidth="1"/>
    <col min="9992" max="9992" width="15.75" style="1" customWidth="1"/>
    <col min="9993" max="9993" width="17.875" style="1" customWidth="1"/>
    <col min="9994" max="9994" width="19" style="1" customWidth="1"/>
    <col min="9995" max="9995" width="17.75" style="1" customWidth="1"/>
    <col min="9996" max="9996" width="16.125" style="1" customWidth="1"/>
    <col min="9997" max="9997" width="16.25" style="1" customWidth="1"/>
    <col min="9998" max="9998" width="15.25" style="1" customWidth="1"/>
    <col min="9999" max="9999" width="17.875" style="1" customWidth="1"/>
    <col min="10000" max="10000" width="16.375" style="1" customWidth="1"/>
    <col min="10001" max="10001" width="15" style="1" customWidth="1"/>
    <col min="10002" max="10002" width="15.75" style="1" customWidth="1"/>
    <col min="10003" max="10003" width="13.75" style="1" customWidth="1"/>
    <col min="10004" max="10005" width="14" style="1" customWidth="1"/>
    <col min="10006" max="10006" width="12.75" style="1" customWidth="1"/>
    <col min="10007" max="10007" width="13.375" style="1" customWidth="1"/>
    <col min="10008" max="10240" width="9.125" style="1"/>
    <col min="10241" max="10241" width="4.375" style="1" customWidth="1"/>
    <col min="10242" max="10242" width="24.875" style="1" customWidth="1"/>
    <col min="10243" max="10243" width="16" style="1" customWidth="1"/>
    <col min="10244" max="10244" width="13.75" style="1" customWidth="1"/>
    <col min="10245" max="10245" width="15.75" style="1" customWidth="1"/>
    <col min="10246" max="10246" width="16.125" style="1" customWidth="1"/>
    <col min="10247" max="10247" width="15.875" style="1" customWidth="1"/>
    <col min="10248" max="10248" width="15.75" style="1" customWidth="1"/>
    <col min="10249" max="10249" width="17.875" style="1" customWidth="1"/>
    <col min="10250" max="10250" width="19" style="1" customWidth="1"/>
    <col min="10251" max="10251" width="17.75" style="1" customWidth="1"/>
    <col min="10252" max="10252" width="16.125" style="1" customWidth="1"/>
    <col min="10253" max="10253" width="16.25" style="1" customWidth="1"/>
    <col min="10254" max="10254" width="15.25" style="1" customWidth="1"/>
    <col min="10255" max="10255" width="17.875" style="1" customWidth="1"/>
    <col min="10256" max="10256" width="16.375" style="1" customWidth="1"/>
    <col min="10257" max="10257" width="15" style="1" customWidth="1"/>
    <col min="10258" max="10258" width="15.75" style="1" customWidth="1"/>
    <col min="10259" max="10259" width="13.75" style="1" customWidth="1"/>
    <col min="10260" max="10261" width="14" style="1" customWidth="1"/>
    <col min="10262" max="10262" width="12.75" style="1" customWidth="1"/>
    <col min="10263" max="10263" width="13.375" style="1" customWidth="1"/>
    <col min="10264" max="10496" width="9.125" style="1"/>
    <col min="10497" max="10497" width="4.375" style="1" customWidth="1"/>
    <col min="10498" max="10498" width="24.875" style="1" customWidth="1"/>
    <col min="10499" max="10499" width="16" style="1" customWidth="1"/>
    <col min="10500" max="10500" width="13.75" style="1" customWidth="1"/>
    <col min="10501" max="10501" width="15.75" style="1" customWidth="1"/>
    <col min="10502" max="10502" width="16.125" style="1" customWidth="1"/>
    <col min="10503" max="10503" width="15.875" style="1" customWidth="1"/>
    <col min="10504" max="10504" width="15.75" style="1" customWidth="1"/>
    <col min="10505" max="10505" width="17.875" style="1" customWidth="1"/>
    <col min="10506" max="10506" width="19" style="1" customWidth="1"/>
    <col min="10507" max="10507" width="17.75" style="1" customWidth="1"/>
    <col min="10508" max="10508" width="16.125" style="1" customWidth="1"/>
    <col min="10509" max="10509" width="16.25" style="1" customWidth="1"/>
    <col min="10510" max="10510" width="15.25" style="1" customWidth="1"/>
    <col min="10511" max="10511" width="17.875" style="1" customWidth="1"/>
    <col min="10512" max="10512" width="16.375" style="1" customWidth="1"/>
    <col min="10513" max="10513" width="15" style="1" customWidth="1"/>
    <col min="10514" max="10514" width="15.75" style="1" customWidth="1"/>
    <col min="10515" max="10515" width="13.75" style="1" customWidth="1"/>
    <col min="10516" max="10517" width="14" style="1" customWidth="1"/>
    <col min="10518" max="10518" width="12.75" style="1" customWidth="1"/>
    <col min="10519" max="10519" width="13.375" style="1" customWidth="1"/>
    <col min="10520" max="10752" width="9.125" style="1"/>
    <col min="10753" max="10753" width="4.375" style="1" customWidth="1"/>
    <col min="10754" max="10754" width="24.875" style="1" customWidth="1"/>
    <col min="10755" max="10755" width="16" style="1" customWidth="1"/>
    <col min="10756" max="10756" width="13.75" style="1" customWidth="1"/>
    <col min="10757" max="10757" width="15.75" style="1" customWidth="1"/>
    <col min="10758" max="10758" width="16.125" style="1" customWidth="1"/>
    <col min="10759" max="10759" width="15.875" style="1" customWidth="1"/>
    <col min="10760" max="10760" width="15.75" style="1" customWidth="1"/>
    <col min="10761" max="10761" width="17.875" style="1" customWidth="1"/>
    <col min="10762" max="10762" width="19" style="1" customWidth="1"/>
    <col min="10763" max="10763" width="17.75" style="1" customWidth="1"/>
    <col min="10764" max="10764" width="16.125" style="1" customWidth="1"/>
    <col min="10765" max="10765" width="16.25" style="1" customWidth="1"/>
    <col min="10766" max="10766" width="15.25" style="1" customWidth="1"/>
    <col min="10767" max="10767" width="17.875" style="1" customWidth="1"/>
    <col min="10768" max="10768" width="16.375" style="1" customWidth="1"/>
    <col min="10769" max="10769" width="15" style="1" customWidth="1"/>
    <col min="10770" max="10770" width="15.75" style="1" customWidth="1"/>
    <col min="10771" max="10771" width="13.75" style="1" customWidth="1"/>
    <col min="10772" max="10773" width="14" style="1" customWidth="1"/>
    <col min="10774" max="10774" width="12.75" style="1" customWidth="1"/>
    <col min="10775" max="10775" width="13.375" style="1" customWidth="1"/>
    <col min="10776" max="11008" width="9.125" style="1"/>
    <col min="11009" max="11009" width="4.375" style="1" customWidth="1"/>
    <col min="11010" max="11010" width="24.875" style="1" customWidth="1"/>
    <col min="11011" max="11011" width="16" style="1" customWidth="1"/>
    <col min="11012" max="11012" width="13.75" style="1" customWidth="1"/>
    <col min="11013" max="11013" width="15.75" style="1" customWidth="1"/>
    <col min="11014" max="11014" width="16.125" style="1" customWidth="1"/>
    <col min="11015" max="11015" width="15.875" style="1" customWidth="1"/>
    <col min="11016" max="11016" width="15.75" style="1" customWidth="1"/>
    <col min="11017" max="11017" width="17.875" style="1" customWidth="1"/>
    <col min="11018" max="11018" width="19" style="1" customWidth="1"/>
    <col min="11019" max="11019" width="17.75" style="1" customWidth="1"/>
    <col min="11020" max="11020" width="16.125" style="1" customWidth="1"/>
    <col min="11021" max="11021" width="16.25" style="1" customWidth="1"/>
    <col min="11022" max="11022" width="15.25" style="1" customWidth="1"/>
    <col min="11023" max="11023" width="17.875" style="1" customWidth="1"/>
    <col min="11024" max="11024" width="16.375" style="1" customWidth="1"/>
    <col min="11025" max="11025" width="15" style="1" customWidth="1"/>
    <col min="11026" max="11026" width="15.75" style="1" customWidth="1"/>
    <col min="11027" max="11027" width="13.75" style="1" customWidth="1"/>
    <col min="11028" max="11029" width="14" style="1" customWidth="1"/>
    <col min="11030" max="11030" width="12.75" style="1" customWidth="1"/>
    <col min="11031" max="11031" width="13.375" style="1" customWidth="1"/>
    <col min="11032" max="11264" width="9.125" style="1"/>
    <col min="11265" max="11265" width="4.375" style="1" customWidth="1"/>
    <col min="11266" max="11266" width="24.875" style="1" customWidth="1"/>
    <col min="11267" max="11267" width="16" style="1" customWidth="1"/>
    <col min="11268" max="11268" width="13.75" style="1" customWidth="1"/>
    <col min="11269" max="11269" width="15.75" style="1" customWidth="1"/>
    <col min="11270" max="11270" width="16.125" style="1" customWidth="1"/>
    <col min="11271" max="11271" width="15.875" style="1" customWidth="1"/>
    <col min="11272" max="11272" width="15.75" style="1" customWidth="1"/>
    <col min="11273" max="11273" width="17.875" style="1" customWidth="1"/>
    <col min="11274" max="11274" width="19" style="1" customWidth="1"/>
    <col min="11275" max="11275" width="17.75" style="1" customWidth="1"/>
    <col min="11276" max="11276" width="16.125" style="1" customWidth="1"/>
    <col min="11277" max="11277" width="16.25" style="1" customWidth="1"/>
    <col min="11278" max="11278" width="15.25" style="1" customWidth="1"/>
    <col min="11279" max="11279" width="17.875" style="1" customWidth="1"/>
    <col min="11280" max="11280" width="16.375" style="1" customWidth="1"/>
    <col min="11281" max="11281" width="15" style="1" customWidth="1"/>
    <col min="11282" max="11282" width="15.75" style="1" customWidth="1"/>
    <col min="11283" max="11283" width="13.75" style="1" customWidth="1"/>
    <col min="11284" max="11285" width="14" style="1" customWidth="1"/>
    <col min="11286" max="11286" width="12.75" style="1" customWidth="1"/>
    <col min="11287" max="11287" width="13.375" style="1" customWidth="1"/>
    <col min="11288" max="11520" width="9.125" style="1"/>
    <col min="11521" max="11521" width="4.375" style="1" customWidth="1"/>
    <col min="11522" max="11522" width="24.875" style="1" customWidth="1"/>
    <col min="11523" max="11523" width="16" style="1" customWidth="1"/>
    <col min="11524" max="11524" width="13.75" style="1" customWidth="1"/>
    <col min="11525" max="11525" width="15.75" style="1" customWidth="1"/>
    <col min="11526" max="11526" width="16.125" style="1" customWidth="1"/>
    <col min="11527" max="11527" width="15.875" style="1" customWidth="1"/>
    <col min="11528" max="11528" width="15.75" style="1" customWidth="1"/>
    <col min="11529" max="11529" width="17.875" style="1" customWidth="1"/>
    <col min="11530" max="11530" width="19" style="1" customWidth="1"/>
    <col min="11531" max="11531" width="17.75" style="1" customWidth="1"/>
    <col min="11532" max="11532" width="16.125" style="1" customWidth="1"/>
    <col min="11533" max="11533" width="16.25" style="1" customWidth="1"/>
    <col min="11534" max="11534" width="15.25" style="1" customWidth="1"/>
    <col min="11535" max="11535" width="17.875" style="1" customWidth="1"/>
    <col min="11536" max="11536" width="16.375" style="1" customWidth="1"/>
    <col min="11537" max="11537" width="15" style="1" customWidth="1"/>
    <col min="11538" max="11538" width="15.75" style="1" customWidth="1"/>
    <col min="11539" max="11539" width="13.75" style="1" customWidth="1"/>
    <col min="11540" max="11541" width="14" style="1" customWidth="1"/>
    <col min="11542" max="11542" width="12.75" style="1" customWidth="1"/>
    <col min="11543" max="11543" width="13.375" style="1" customWidth="1"/>
    <col min="11544" max="11776" width="9.125" style="1"/>
    <col min="11777" max="11777" width="4.375" style="1" customWidth="1"/>
    <col min="11778" max="11778" width="24.875" style="1" customWidth="1"/>
    <col min="11779" max="11779" width="16" style="1" customWidth="1"/>
    <col min="11780" max="11780" width="13.75" style="1" customWidth="1"/>
    <col min="11781" max="11781" width="15.75" style="1" customWidth="1"/>
    <col min="11782" max="11782" width="16.125" style="1" customWidth="1"/>
    <col min="11783" max="11783" width="15.875" style="1" customWidth="1"/>
    <col min="11784" max="11784" width="15.75" style="1" customWidth="1"/>
    <col min="11785" max="11785" width="17.875" style="1" customWidth="1"/>
    <col min="11786" max="11786" width="19" style="1" customWidth="1"/>
    <col min="11787" max="11787" width="17.75" style="1" customWidth="1"/>
    <col min="11788" max="11788" width="16.125" style="1" customWidth="1"/>
    <col min="11789" max="11789" width="16.25" style="1" customWidth="1"/>
    <col min="11790" max="11790" width="15.25" style="1" customWidth="1"/>
    <col min="11791" max="11791" width="17.875" style="1" customWidth="1"/>
    <col min="11792" max="11792" width="16.375" style="1" customWidth="1"/>
    <col min="11793" max="11793" width="15" style="1" customWidth="1"/>
    <col min="11794" max="11794" width="15.75" style="1" customWidth="1"/>
    <col min="11795" max="11795" width="13.75" style="1" customWidth="1"/>
    <col min="11796" max="11797" width="14" style="1" customWidth="1"/>
    <col min="11798" max="11798" width="12.75" style="1" customWidth="1"/>
    <col min="11799" max="11799" width="13.375" style="1" customWidth="1"/>
    <col min="11800" max="12032" width="9.125" style="1"/>
    <col min="12033" max="12033" width="4.375" style="1" customWidth="1"/>
    <col min="12034" max="12034" width="24.875" style="1" customWidth="1"/>
    <col min="12035" max="12035" width="16" style="1" customWidth="1"/>
    <col min="12036" max="12036" width="13.75" style="1" customWidth="1"/>
    <col min="12037" max="12037" width="15.75" style="1" customWidth="1"/>
    <col min="12038" max="12038" width="16.125" style="1" customWidth="1"/>
    <col min="12039" max="12039" width="15.875" style="1" customWidth="1"/>
    <col min="12040" max="12040" width="15.75" style="1" customWidth="1"/>
    <col min="12041" max="12041" width="17.875" style="1" customWidth="1"/>
    <col min="12042" max="12042" width="19" style="1" customWidth="1"/>
    <col min="12043" max="12043" width="17.75" style="1" customWidth="1"/>
    <col min="12044" max="12044" width="16.125" style="1" customWidth="1"/>
    <col min="12045" max="12045" width="16.25" style="1" customWidth="1"/>
    <col min="12046" max="12046" width="15.25" style="1" customWidth="1"/>
    <col min="12047" max="12047" width="17.875" style="1" customWidth="1"/>
    <col min="12048" max="12048" width="16.375" style="1" customWidth="1"/>
    <col min="12049" max="12049" width="15" style="1" customWidth="1"/>
    <col min="12050" max="12050" width="15.75" style="1" customWidth="1"/>
    <col min="12051" max="12051" width="13.75" style="1" customWidth="1"/>
    <col min="12052" max="12053" width="14" style="1" customWidth="1"/>
    <col min="12054" max="12054" width="12.75" style="1" customWidth="1"/>
    <col min="12055" max="12055" width="13.375" style="1" customWidth="1"/>
    <col min="12056" max="12288" width="9.125" style="1"/>
    <col min="12289" max="12289" width="4.375" style="1" customWidth="1"/>
    <col min="12290" max="12290" width="24.875" style="1" customWidth="1"/>
    <col min="12291" max="12291" width="16" style="1" customWidth="1"/>
    <col min="12292" max="12292" width="13.75" style="1" customWidth="1"/>
    <col min="12293" max="12293" width="15.75" style="1" customWidth="1"/>
    <col min="12294" max="12294" width="16.125" style="1" customWidth="1"/>
    <col min="12295" max="12295" width="15.875" style="1" customWidth="1"/>
    <col min="12296" max="12296" width="15.75" style="1" customWidth="1"/>
    <col min="12297" max="12297" width="17.875" style="1" customWidth="1"/>
    <col min="12298" max="12298" width="19" style="1" customWidth="1"/>
    <col min="12299" max="12299" width="17.75" style="1" customWidth="1"/>
    <col min="12300" max="12300" width="16.125" style="1" customWidth="1"/>
    <col min="12301" max="12301" width="16.25" style="1" customWidth="1"/>
    <col min="12302" max="12302" width="15.25" style="1" customWidth="1"/>
    <col min="12303" max="12303" width="17.875" style="1" customWidth="1"/>
    <col min="12304" max="12304" width="16.375" style="1" customWidth="1"/>
    <col min="12305" max="12305" width="15" style="1" customWidth="1"/>
    <col min="12306" max="12306" width="15.75" style="1" customWidth="1"/>
    <col min="12307" max="12307" width="13.75" style="1" customWidth="1"/>
    <col min="12308" max="12309" width="14" style="1" customWidth="1"/>
    <col min="12310" max="12310" width="12.75" style="1" customWidth="1"/>
    <col min="12311" max="12311" width="13.375" style="1" customWidth="1"/>
    <col min="12312" max="12544" width="9.125" style="1"/>
    <col min="12545" max="12545" width="4.375" style="1" customWidth="1"/>
    <col min="12546" max="12546" width="24.875" style="1" customWidth="1"/>
    <col min="12547" max="12547" width="16" style="1" customWidth="1"/>
    <col min="12548" max="12548" width="13.75" style="1" customWidth="1"/>
    <col min="12549" max="12549" width="15.75" style="1" customWidth="1"/>
    <col min="12550" max="12550" width="16.125" style="1" customWidth="1"/>
    <col min="12551" max="12551" width="15.875" style="1" customWidth="1"/>
    <col min="12552" max="12552" width="15.75" style="1" customWidth="1"/>
    <col min="12553" max="12553" width="17.875" style="1" customWidth="1"/>
    <col min="12554" max="12554" width="19" style="1" customWidth="1"/>
    <col min="12555" max="12555" width="17.75" style="1" customWidth="1"/>
    <col min="12556" max="12556" width="16.125" style="1" customWidth="1"/>
    <col min="12557" max="12557" width="16.25" style="1" customWidth="1"/>
    <col min="12558" max="12558" width="15.25" style="1" customWidth="1"/>
    <col min="12559" max="12559" width="17.875" style="1" customWidth="1"/>
    <col min="12560" max="12560" width="16.375" style="1" customWidth="1"/>
    <col min="12561" max="12561" width="15" style="1" customWidth="1"/>
    <col min="12562" max="12562" width="15.75" style="1" customWidth="1"/>
    <col min="12563" max="12563" width="13.75" style="1" customWidth="1"/>
    <col min="12564" max="12565" width="14" style="1" customWidth="1"/>
    <col min="12566" max="12566" width="12.75" style="1" customWidth="1"/>
    <col min="12567" max="12567" width="13.375" style="1" customWidth="1"/>
    <col min="12568" max="12800" width="9.125" style="1"/>
    <col min="12801" max="12801" width="4.375" style="1" customWidth="1"/>
    <col min="12802" max="12802" width="24.875" style="1" customWidth="1"/>
    <col min="12803" max="12803" width="16" style="1" customWidth="1"/>
    <col min="12804" max="12804" width="13.75" style="1" customWidth="1"/>
    <col min="12805" max="12805" width="15.75" style="1" customWidth="1"/>
    <col min="12806" max="12806" width="16.125" style="1" customWidth="1"/>
    <col min="12807" max="12807" width="15.875" style="1" customWidth="1"/>
    <col min="12808" max="12808" width="15.75" style="1" customWidth="1"/>
    <col min="12809" max="12809" width="17.875" style="1" customWidth="1"/>
    <col min="12810" max="12810" width="19" style="1" customWidth="1"/>
    <col min="12811" max="12811" width="17.75" style="1" customWidth="1"/>
    <col min="12812" max="12812" width="16.125" style="1" customWidth="1"/>
    <col min="12813" max="12813" width="16.25" style="1" customWidth="1"/>
    <col min="12814" max="12814" width="15.25" style="1" customWidth="1"/>
    <col min="12815" max="12815" width="17.875" style="1" customWidth="1"/>
    <col min="12816" max="12816" width="16.375" style="1" customWidth="1"/>
    <col min="12817" max="12817" width="15" style="1" customWidth="1"/>
    <col min="12818" max="12818" width="15.75" style="1" customWidth="1"/>
    <col min="12819" max="12819" width="13.75" style="1" customWidth="1"/>
    <col min="12820" max="12821" width="14" style="1" customWidth="1"/>
    <col min="12822" max="12822" width="12.75" style="1" customWidth="1"/>
    <col min="12823" max="12823" width="13.375" style="1" customWidth="1"/>
    <col min="12824" max="13056" width="9.125" style="1"/>
    <col min="13057" max="13057" width="4.375" style="1" customWidth="1"/>
    <col min="13058" max="13058" width="24.875" style="1" customWidth="1"/>
    <col min="13059" max="13059" width="16" style="1" customWidth="1"/>
    <col min="13060" max="13060" width="13.75" style="1" customWidth="1"/>
    <col min="13061" max="13061" width="15.75" style="1" customWidth="1"/>
    <col min="13062" max="13062" width="16.125" style="1" customWidth="1"/>
    <col min="13063" max="13063" width="15.875" style="1" customWidth="1"/>
    <col min="13064" max="13064" width="15.75" style="1" customWidth="1"/>
    <col min="13065" max="13065" width="17.875" style="1" customWidth="1"/>
    <col min="13066" max="13066" width="19" style="1" customWidth="1"/>
    <col min="13067" max="13067" width="17.75" style="1" customWidth="1"/>
    <col min="13068" max="13068" width="16.125" style="1" customWidth="1"/>
    <col min="13069" max="13069" width="16.25" style="1" customWidth="1"/>
    <col min="13070" max="13070" width="15.25" style="1" customWidth="1"/>
    <col min="13071" max="13071" width="17.875" style="1" customWidth="1"/>
    <col min="13072" max="13072" width="16.375" style="1" customWidth="1"/>
    <col min="13073" max="13073" width="15" style="1" customWidth="1"/>
    <col min="13074" max="13074" width="15.75" style="1" customWidth="1"/>
    <col min="13075" max="13075" width="13.75" style="1" customWidth="1"/>
    <col min="13076" max="13077" width="14" style="1" customWidth="1"/>
    <col min="13078" max="13078" width="12.75" style="1" customWidth="1"/>
    <col min="13079" max="13079" width="13.375" style="1" customWidth="1"/>
    <col min="13080" max="13312" width="9.125" style="1"/>
    <col min="13313" max="13313" width="4.375" style="1" customWidth="1"/>
    <col min="13314" max="13314" width="24.875" style="1" customWidth="1"/>
    <col min="13315" max="13315" width="16" style="1" customWidth="1"/>
    <col min="13316" max="13316" width="13.75" style="1" customWidth="1"/>
    <col min="13317" max="13317" width="15.75" style="1" customWidth="1"/>
    <col min="13318" max="13318" width="16.125" style="1" customWidth="1"/>
    <col min="13319" max="13319" width="15.875" style="1" customWidth="1"/>
    <col min="13320" max="13320" width="15.75" style="1" customWidth="1"/>
    <col min="13321" max="13321" width="17.875" style="1" customWidth="1"/>
    <col min="13322" max="13322" width="19" style="1" customWidth="1"/>
    <col min="13323" max="13323" width="17.75" style="1" customWidth="1"/>
    <col min="13324" max="13324" width="16.125" style="1" customWidth="1"/>
    <col min="13325" max="13325" width="16.25" style="1" customWidth="1"/>
    <col min="13326" max="13326" width="15.25" style="1" customWidth="1"/>
    <col min="13327" max="13327" width="17.875" style="1" customWidth="1"/>
    <col min="13328" max="13328" width="16.375" style="1" customWidth="1"/>
    <col min="13329" max="13329" width="15" style="1" customWidth="1"/>
    <col min="13330" max="13330" width="15.75" style="1" customWidth="1"/>
    <col min="13331" max="13331" width="13.75" style="1" customWidth="1"/>
    <col min="13332" max="13333" width="14" style="1" customWidth="1"/>
    <col min="13334" max="13334" width="12.75" style="1" customWidth="1"/>
    <col min="13335" max="13335" width="13.375" style="1" customWidth="1"/>
    <col min="13336" max="13568" width="9.125" style="1"/>
    <col min="13569" max="13569" width="4.375" style="1" customWidth="1"/>
    <col min="13570" max="13570" width="24.875" style="1" customWidth="1"/>
    <col min="13571" max="13571" width="16" style="1" customWidth="1"/>
    <col min="13572" max="13572" width="13.75" style="1" customWidth="1"/>
    <col min="13573" max="13573" width="15.75" style="1" customWidth="1"/>
    <col min="13574" max="13574" width="16.125" style="1" customWidth="1"/>
    <col min="13575" max="13575" width="15.875" style="1" customWidth="1"/>
    <col min="13576" max="13576" width="15.75" style="1" customWidth="1"/>
    <col min="13577" max="13577" width="17.875" style="1" customWidth="1"/>
    <col min="13578" max="13578" width="19" style="1" customWidth="1"/>
    <col min="13579" max="13579" width="17.75" style="1" customWidth="1"/>
    <col min="13580" max="13580" width="16.125" style="1" customWidth="1"/>
    <col min="13581" max="13581" width="16.25" style="1" customWidth="1"/>
    <col min="13582" max="13582" width="15.25" style="1" customWidth="1"/>
    <col min="13583" max="13583" width="17.875" style="1" customWidth="1"/>
    <col min="13584" max="13584" width="16.375" style="1" customWidth="1"/>
    <col min="13585" max="13585" width="15" style="1" customWidth="1"/>
    <col min="13586" max="13586" width="15.75" style="1" customWidth="1"/>
    <col min="13587" max="13587" width="13.75" style="1" customWidth="1"/>
    <col min="13588" max="13589" width="14" style="1" customWidth="1"/>
    <col min="13590" max="13590" width="12.75" style="1" customWidth="1"/>
    <col min="13591" max="13591" width="13.375" style="1" customWidth="1"/>
    <col min="13592" max="13824" width="9.125" style="1"/>
    <col min="13825" max="13825" width="4.375" style="1" customWidth="1"/>
    <col min="13826" max="13826" width="24.875" style="1" customWidth="1"/>
    <col min="13827" max="13827" width="16" style="1" customWidth="1"/>
    <col min="13828" max="13828" width="13.75" style="1" customWidth="1"/>
    <col min="13829" max="13829" width="15.75" style="1" customWidth="1"/>
    <col min="13830" max="13830" width="16.125" style="1" customWidth="1"/>
    <col min="13831" max="13831" width="15.875" style="1" customWidth="1"/>
    <col min="13832" max="13832" width="15.75" style="1" customWidth="1"/>
    <col min="13833" max="13833" width="17.875" style="1" customWidth="1"/>
    <col min="13834" max="13834" width="19" style="1" customWidth="1"/>
    <col min="13835" max="13835" width="17.75" style="1" customWidth="1"/>
    <col min="13836" max="13836" width="16.125" style="1" customWidth="1"/>
    <col min="13837" max="13837" width="16.25" style="1" customWidth="1"/>
    <col min="13838" max="13838" width="15.25" style="1" customWidth="1"/>
    <col min="13839" max="13839" width="17.875" style="1" customWidth="1"/>
    <col min="13840" max="13840" width="16.375" style="1" customWidth="1"/>
    <col min="13841" max="13841" width="15" style="1" customWidth="1"/>
    <col min="13842" max="13842" width="15.75" style="1" customWidth="1"/>
    <col min="13843" max="13843" width="13.75" style="1" customWidth="1"/>
    <col min="13844" max="13845" width="14" style="1" customWidth="1"/>
    <col min="13846" max="13846" width="12.75" style="1" customWidth="1"/>
    <col min="13847" max="13847" width="13.375" style="1" customWidth="1"/>
    <col min="13848" max="14080" width="9.125" style="1"/>
    <col min="14081" max="14081" width="4.375" style="1" customWidth="1"/>
    <col min="14082" max="14082" width="24.875" style="1" customWidth="1"/>
    <col min="14083" max="14083" width="16" style="1" customWidth="1"/>
    <col min="14084" max="14084" width="13.75" style="1" customWidth="1"/>
    <col min="14085" max="14085" width="15.75" style="1" customWidth="1"/>
    <col min="14086" max="14086" width="16.125" style="1" customWidth="1"/>
    <col min="14087" max="14087" width="15.875" style="1" customWidth="1"/>
    <col min="14088" max="14088" width="15.75" style="1" customWidth="1"/>
    <col min="14089" max="14089" width="17.875" style="1" customWidth="1"/>
    <col min="14090" max="14090" width="19" style="1" customWidth="1"/>
    <col min="14091" max="14091" width="17.75" style="1" customWidth="1"/>
    <col min="14092" max="14092" width="16.125" style="1" customWidth="1"/>
    <col min="14093" max="14093" width="16.25" style="1" customWidth="1"/>
    <col min="14094" max="14094" width="15.25" style="1" customWidth="1"/>
    <col min="14095" max="14095" width="17.875" style="1" customWidth="1"/>
    <col min="14096" max="14096" width="16.375" style="1" customWidth="1"/>
    <col min="14097" max="14097" width="15" style="1" customWidth="1"/>
    <col min="14098" max="14098" width="15.75" style="1" customWidth="1"/>
    <col min="14099" max="14099" width="13.75" style="1" customWidth="1"/>
    <col min="14100" max="14101" width="14" style="1" customWidth="1"/>
    <col min="14102" max="14102" width="12.75" style="1" customWidth="1"/>
    <col min="14103" max="14103" width="13.375" style="1" customWidth="1"/>
    <col min="14104" max="14336" width="9.125" style="1"/>
    <col min="14337" max="14337" width="4.375" style="1" customWidth="1"/>
    <col min="14338" max="14338" width="24.875" style="1" customWidth="1"/>
    <col min="14339" max="14339" width="16" style="1" customWidth="1"/>
    <col min="14340" max="14340" width="13.75" style="1" customWidth="1"/>
    <col min="14341" max="14341" width="15.75" style="1" customWidth="1"/>
    <col min="14342" max="14342" width="16.125" style="1" customWidth="1"/>
    <col min="14343" max="14343" width="15.875" style="1" customWidth="1"/>
    <col min="14344" max="14344" width="15.75" style="1" customWidth="1"/>
    <col min="14345" max="14345" width="17.875" style="1" customWidth="1"/>
    <col min="14346" max="14346" width="19" style="1" customWidth="1"/>
    <col min="14347" max="14347" width="17.75" style="1" customWidth="1"/>
    <col min="14348" max="14348" width="16.125" style="1" customWidth="1"/>
    <col min="14349" max="14349" width="16.25" style="1" customWidth="1"/>
    <col min="14350" max="14350" width="15.25" style="1" customWidth="1"/>
    <col min="14351" max="14351" width="17.875" style="1" customWidth="1"/>
    <col min="14352" max="14352" width="16.375" style="1" customWidth="1"/>
    <col min="14353" max="14353" width="15" style="1" customWidth="1"/>
    <col min="14354" max="14354" width="15.75" style="1" customWidth="1"/>
    <col min="14355" max="14355" width="13.75" style="1" customWidth="1"/>
    <col min="14356" max="14357" width="14" style="1" customWidth="1"/>
    <col min="14358" max="14358" width="12.75" style="1" customWidth="1"/>
    <col min="14359" max="14359" width="13.375" style="1" customWidth="1"/>
    <col min="14360" max="14592" width="9.125" style="1"/>
    <col min="14593" max="14593" width="4.375" style="1" customWidth="1"/>
    <col min="14594" max="14594" width="24.875" style="1" customWidth="1"/>
    <col min="14595" max="14595" width="16" style="1" customWidth="1"/>
    <col min="14596" max="14596" width="13.75" style="1" customWidth="1"/>
    <col min="14597" max="14597" width="15.75" style="1" customWidth="1"/>
    <col min="14598" max="14598" width="16.125" style="1" customWidth="1"/>
    <col min="14599" max="14599" width="15.875" style="1" customWidth="1"/>
    <col min="14600" max="14600" width="15.75" style="1" customWidth="1"/>
    <col min="14601" max="14601" width="17.875" style="1" customWidth="1"/>
    <col min="14602" max="14602" width="19" style="1" customWidth="1"/>
    <col min="14603" max="14603" width="17.75" style="1" customWidth="1"/>
    <col min="14604" max="14604" width="16.125" style="1" customWidth="1"/>
    <col min="14605" max="14605" width="16.25" style="1" customWidth="1"/>
    <col min="14606" max="14606" width="15.25" style="1" customWidth="1"/>
    <col min="14607" max="14607" width="17.875" style="1" customWidth="1"/>
    <col min="14608" max="14608" width="16.375" style="1" customWidth="1"/>
    <col min="14609" max="14609" width="15" style="1" customWidth="1"/>
    <col min="14610" max="14610" width="15.75" style="1" customWidth="1"/>
    <col min="14611" max="14611" width="13.75" style="1" customWidth="1"/>
    <col min="14612" max="14613" width="14" style="1" customWidth="1"/>
    <col min="14614" max="14614" width="12.75" style="1" customWidth="1"/>
    <col min="14615" max="14615" width="13.375" style="1" customWidth="1"/>
    <col min="14616" max="14848" width="9.125" style="1"/>
    <col min="14849" max="14849" width="4.375" style="1" customWidth="1"/>
    <col min="14850" max="14850" width="24.875" style="1" customWidth="1"/>
    <col min="14851" max="14851" width="16" style="1" customWidth="1"/>
    <col min="14852" max="14852" width="13.75" style="1" customWidth="1"/>
    <col min="14853" max="14853" width="15.75" style="1" customWidth="1"/>
    <col min="14854" max="14854" width="16.125" style="1" customWidth="1"/>
    <col min="14855" max="14855" width="15.875" style="1" customWidth="1"/>
    <col min="14856" max="14856" width="15.75" style="1" customWidth="1"/>
    <col min="14857" max="14857" width="17.875" style="1" customWidth="1"/>
    <col min="14858" max="14858" width="19" style="1" customWidth="1"/>
    <col min="14859" max="14859" width="17.75" style="1" customWidth="1"/>
    <col min="14860" max="14860" width="16.125" style="1" customWidth="1"/>
    <col min="14861" max="14861" width="16.25" style="1" customWidth="1"/>
    <col min="14862" max="14862" width="15.25" style="1" customWidth="1"/>
    <col min="14863" max="14863" width="17.875" style="1" customWidth="1"/>
    <col min="14864" max="14864" width="16.375" style="1" customWidth="1"/>
    <col min="14865" max="14865" width="15" style="1" customWidth="1"/>
    <col min="14866" max="14866" width="15.75" style="1" customWidth="1"/>
    <col min="14867" max="14867" width="13.75" style="1" customWidth="1"/>
    <col min="14868" max="14869" width="14" style="1" customWidth="1"/>
    <col min="14870" max="14870" width="12.75" style="1" customWidth="1"/>
    <col min="14871" max="14871" width="13.375" style="1" customWidth="1"/>
    <col min="14872" max="15104" width="9.125" style="1"/>
    <col min="15105" max="15105" width="4.375" style="1" customWidth="1"/>
    <col min="15106" max="15106" width="24.875" style="1" customWidth="1"/>
    <col min="15107" max="15107" width="16" style="1" customWidth="1"/>
    <col min="15108" max="15108" width="13.75" style="1" customWidth="1"/>
    <col min="15109" max="15109" width="15.75" style="1" customWidth="1"/>
    <col min="15110" max="15110" width="16.125" style="1" customWidth="1"/>
    <col min="15111" max="15111" width="15.875" style="1" customWidth="1"/>
    <col min="15112" max="15112" width="15.75" style="1" customWidth="1"/>
    <col min="15113" max="15113" width="17.875" style="1" customWidth="1"/>
    <col min="15114" max="15114" width="19" style="1" customWidth="1"/>
    <col min="15115" max="15115" width="17.75" style="1" customWidth="1"/>
    <col min="15116" max="15116" width="16.125" style="1" customWidth="1"/>
    <col min="15117" max="15117" width="16.25" style="1" customWidth="1"/>
    <col min="15118" max="15118" width="15.25" style="1" customWidth="1"/>
    <col min="15119" max="15119" width="17.875" style="1" customWidth="1"/>
    <col min="15120" max="15120" width="16.375" style="1" customWidth="1"/>
    <col min="15121" max="15121" width="15" style="1" customWidth="1"/>
    <col min="15122" max="15122" width="15.75" style="1" customWidth="1"/>
    <col min="15123" max="15123" width="13.75" style="1" customWidth="1"/>
    <col min="15124" max="15125" width="14" style="1" customWidth="1"/>
    <col min="15126" max="15126" width="12.75" style="1" customWidth="1"/>
    <col min="15127" max="15127" width="13.375" style="1" customWidth="1"/>
    <col min="15128" max="15360" width="9.125" style="1"/>
    <col min="15361" max="15361" width="4.375" style="1" customWidth="1"/>
    <col min="15362" max="15362" width="24.875" style="1" customWidth="1"/>
    <col min="15363" max="15363" width="16" style="1" customWidth="1"/>
    <col min="15364" max="15364" width="13.75" style="1" customWidth="1"/>
    <col min="15365" max="15365" width="15.75" style="1" customWidth="1"/>
    <col min="15366" max="15366" width="16.125" style="1" customWidth="1"/>
    <col min="15367" max="15367" width="15.875" style="1" customWidth="1"/>
    <col min="15368" max="15368" width="15.75" style="1" customWidth="1"/>
    <col min="15369" max="15369" width="17.875" style="1" customWidth="1"/>
    <col min="15370" max="15370" width="19" style="1" customWidth="1"/>
    <col min="15371" max="15371" width="17.75" style="1" customWidth="1"/>
    <col min="15372" max="15372" width="16.125" style="1" customWidth="1"/>
    <col min="15373" max="15373" width="16.25" style="1" customWidth="1"/>
    <col min="15374" max="15374" width="15.25" style="1" customWidth="1"/>
    <col min="15375" max="15375" width="17.875" style="1" customWidth="1"/>
    <col min="15376" max="15376" width="16.375" style="1" customWidth="1"/>
    <col min="15377" max="15377" width="15" style="1" customWidth="1"/>
    <col min="15378" max="15378" width="15.75" style="1" customWidth="1"/>
    <col min="15379" max="15379" width="13.75" style="1" customWidth="1"/>
    <col min="15380" max="15381" width="14" style="1" customWidth="1"/>
    <col min="15382" max="15382" width="12.75" style="1" customWidth="1"/>
    <col min="15383" max="15383" width="13.375" style="1" customWidth="1"/>
    <col min="15384" max="15616" width="9.125" style="1"/>
    <col min="15617" max="15617" width="4.375" style="1" customWidth="1"/>
    <col min="15618" max="15618" width="24.875" style="1" customWidth="1"/>
    <col min="15619" max="15619" width="16" style="1" customWidth="1"/>
    <col min="15620" max="15620" width="13.75" style="1" customWidth="1"/>
    <col min="15621" max="15621" width="15.75" style="1" customWidth="1"/>
    <col min="15622" max="15622" width="16.125" style="1" customWidth="1"/>
    <col min="15623" max="15623" width="15.875" style="1" customWidth="1"/>
    <col min="15624" max="15624" width="15.75" style="1" customWidth="1"/>
    <col min="15625" max="15625" width="17.875" style="1" customWidth="1"/>
    <col min="15626" max="15626" width="19" style="1" customWidth="1"/>
    <col min="15627" max="15627" width="17.75" style="1" customWidth="1"/>
    <col min="15628" max="15628" width="16.125" style="1" customWidth="1"/>
    <col min="15629" max="15629" width="16.25" style="1" customWidth="1"/>
    <col min="15630" max="15630" width="15.25" style="1" customWidth="1"/>
    <col min="15631" max="15631" width="17.875" style="1" customWidth="1"/>
    <col min="15632" max="15632" width="16.375" style="1" customWidth="1"/>
    <col min="15633" max="15633" width="15" style="1" customWidth="1"/>
    <col min="15634" max="15634" width="15.75" style="1" customWidth="1"/>
    <col min="15635" max="15635" width="13.75" style="1" customWidth="1"/>
    <col min="15636" max="15637" width="14" style="1" customWidth="1"/>
    <col min="15638" max="15638" width="12.75" style="1" customWidth="1"/>
    <col min="15639" max="15639" width="13.375" style="1" customWidth="1"/>
    <col min="15640" max="15872" width="9.125" style="1"/>
    <col min="15873" max="15873" width="4.375" style="1" customWidth="1"/>
    <col min="15874" max="15874" width="24.875" style="1" customWidth="1"/>
    <col min="15875" max="15875" width="16" style="1" customWidth="1"/>
    <col min="15876" max="15876" width="13.75" style="1" customWidth="1"/>
    <col min="15877" max="15877" width="15.75" style="1" customWidth="1"/>
    <col min="15878" max="15878" width="16.125" style="1" customWidth="1"/>
    <col min="15879" max="15879" width="15.875" style="1" customWidth="1"/>
    <col min="15880" max="15880" width="15.75" style="1" customWidth="1"/>
    <col min="15881" max="15881" width="17.875" style="1" customWidth="1"/>
    <col min="15882" max="15882" width="19" style="1" customWidth="1"/>
    <col min="15883" max="15883" width="17.75" style="1" customWidth="1"/>
    <col min="15884" max="15884" width="16.125" style="1" customWidth="1"/>
    <col min="15885" max="15885" width="16.25" style="1" customWidth="1"/>
    <col min="15886" max="15886" width="15.25" style="1" customWidth="1"/>
    <col min="15887" max="15887" width="17.875" style="1" customWidth="1"/>
    <col min="15888" max="15888" width="16.375" style="1" customWidth="1"/>
    <col min="15889" max="15889" width="15" style="1" customWidth="1"/>
    <col min="15890" max="15890" width="15.75" style="1" customWidth="1"/>
    <col min="15891" max="15891" width="13.75" style="1" customWidth="1"/>
    <col min="15892" max="15893" width="14" style="1" customWidth="1"/>
    <col min="15894" max="15894" width="12.75" style="1" customWidth="1"/>
    <col min="15895" max="15895" width="13.375" style="1" customWidth="1"/>
    <col min="15896" max="16128" width="9.125" style="1"/>
    <col min="16129" max="16129" width="4.375" style="1" customWidth="1"/>
    <col min="16130" max="16130" width="24.875" style="1" customWidth="1"/>
    <col min="16131" max="16131" width="16" style="1" customWidth="1"/>
    <col min="16132" max="16132" width="13.75" style="1" customWidth="1"/>
    <col min="16133" max="16133" width="15.75" style="1" customWidth="1"/>
    <col min="16134" max="16134" width="16.125" style="1" customWidth="1"/>
    <col min="16135" max="16135" width="15.875" style="1" customWidth="1"/>
    <col min="16136" max="16136" width="15.75" style="1" customWidth="1"/>
    <col min="16137" max="16137" width="17.875" style="1" customWidth="1"/>
    <col min="16138" max="16138" width="19" style="1" customWidth="1"/>
    <col min="16139" max="16139" width="17.75" style="1" customWidth="1"/>
    <col min="16140" max="16140" width="16.125" style="1" customWidth="1"/>
    <col min="16141" max="16141" width="16.25" style="1" customWidth="1"/>
    <col min="16142" max="16142" width="15.25" style="1" customWidth="1"/>
    <col min="16143" max="16143" width="17.875" style="1" customWidth="1"/>
    <col min="16144" max="16144" width="16.375" style="1" customWidth="1"/>
    <col min="16145" max="16145" width="15" style="1" customWidth="1"/>
    <col min="16146" max="16146" width="15.75" style="1" customWidth="1"/>
    <col min="16147" max="16147" width="13.75" style="1" customWidth="1"/>
    <col min="16148" max="16149" width="14" style="1" customWidth="1"/>
    <col min="16150" max="16150" width="12.75" style="1" customWidth="1"/>
    <col min="16151" max="16151" width="13.375" style="1" customWidth="1"/>
    <col min="16152" max="16384" width="9.125" style="1"/>
  </cols>
  <sheetData>
    <row r="2" spans="2:11">
      <c r="D2" s="23" t="s">
        <v>382</v>
      </c>
    </row>
    <row r="4" spans="2:11">
      <c r="B4" s="23" t="s">
        <v>226</v>
      </c>
    </row>
    <row r="5" spans="2:11">
      <c r="B5" s="359"/>
      <c r="C5" s="359"/>
      <c r="D5" s="359"/>
      <c r="E5" s="359"/>
      <c r="F5" s="359"/>
      <c r="G5" s="548"/>
      <c r="I5" s="359"/>
      <c r="J5" s="359"/>
      <c r="K5" s="359"/>
    </row>
    <row r="6" spans="2:11">
      <c r="B6" s="127" t="s">
        <v>227</v>
      </c>
      <c r="C6" s="431"/>
      <c r="D6" s="431" t="s">
        <v>370</v>
      </c>
      <c r="E6" s="432"/>
      <c r="F6" s="431"/>
      <c r="G6" s="549" t="s">
        <v>401</v>
      </c>
      <c r="H6" s="550"/>
      <c r="I6" s="433"/>
      <c r="J6" s="434" t="s">
        <v>192</v>
      </c>
      <c r="K6" s="435"/>
    </row>
    <row r="7" spans="2:11">
      <c r="B7" s="181"/>
      <c r="C7" s="177" t="s">
        <v>218</v>
      </c>
      <c r="D7" s="179" t="s">
        <v>219</v>
      </c>
      <c r="E7" s="180" t="s">
        <v>6</v>
      </c>
      <c r="F7" s="177" t="s">
        <v>218</v>
      </c>
      <c r="G7" s="542" t="s">
        <v>219</v>
      </c>
      <c r="H7" s="543" t="s">
        <v>6</v>
      </c>
      <c r="I7" s="436" t="s">
        <v>228</v>
      </c>
      <c r="J7" s="177" t="s">
        <v>229</v>
      </c>
      <c r="K7" s="177" t="s">
        <v>230</v>
      </c>
    </row>
    <row r="8" spans="2:11">
      <c r="B8" s="427"/>
      <c r="C8" s="427"/>
      <c r="D8" s="428"/>
      <c r="E8" s="428"/>
      <c r="F8" s="427"/>
      <c r="G8" s="551"/>
      <c r="H8" s="551"/>
      <c r="I8" s="437"/>
      <c r="J8" s="427"/>
      <c r="K8" s="427"/>
    </row>
    <row r="9" spans="2:11">
      <c r="B9" s="6" t="s">
        <v>52</v>
      </c>
      <c r="C9" s="6"/>
      <c r="D9" s="430">
        <v>41207985.259999998</v>
      </c>
      <c r="E9" s="429">
        <f>SUM(D9)</f>
        <v>41207985.259999998</v>
      </c>
      <c r="F9" s="6"/>
      <c r="G9" s="552">
        <v>38853928.430000007</v>
      </c>
      <c r="H9" s="430">
        <f>SUM(F9:G9)</f>
        <v>38853928.430000007</v>
      </c>
      <c r="I9" s="438"/>
      <c r="J9" s="439">
        <f>+(G9-D9)/D9*100</f>
        <v>-5.7126229665128525</v>
      </c>
      <c r="K9" s="439">
        <f>+(H9-E9)/E9*100</f>
        <v>-5.7126229665128525</v>
      </c>
    </row>
    <row r="10" spans="2:11">
      <c r="B10" s="6" t="s">
        <v>16</v>
      </c>
      <c r="C10" s="6"/>
      <c r="D10" s="430">
        <v>41582655.980000004</v>
      </c>
      <c r="E10" s="429">
        <f>SUM(D10)</f>
        <v>41582655.980000004</v>
      </c>
      <c r="F10" s="6"/>
      <c r="G10" s="552">
        <v>38359415.289999999</v>
      </c>
      <c r="H10" s="430">
        <f t="shared" ref="H10:H12" si="0">SUM(F10:G10)</f>
        <v>38359415.289999999</v>
      </c>
      <c r="I10" s="440"/>
      <c r="J10" s="439">
        <f t="shared" ref="J10:J12" si="1">+(G10-D10)/D10*100</f>
        <v>-7.7514064795435047</v>
      </c>
      <c r="K10" s="439">
        <f t="shared" ref="K10:K11" si="2">+(H10-E10)/E10*100</f>
        <v>-7.7514064795435047</v>
      </c>
    </row>
    <row r="11" spans="2:11">
      <c r="B11" s="6" t="s">
        <v>231</v>
      </c>
      <c r="C11" s="6"/>
      <c r="D11" s="430">
        <v>28327090.500000004</v>
      </c>
      <c r="E11" s="429">
        <f>SUM(D11)</f>
        <v>28327090.500000004</v>
      </c>
      <c r="F11" s="6"/>
      <c r="G11" s="552">
        <v>26932069.580000002</v>
      </c>
      <c r="H11" s="430">
        <f t="shared" si="0"/>
        <v>26932069.580000002</v>
      </c>
      <c r="I11" s="440"/>
      <c r="J11" s="439">
        <f t="shared" si="1"/>
        <v>-4.9246883297103938</v>
      </c>
      <c r="K11" s="441">
        <f t="shared" si="2"/>
        <v>-4.9246883297103938</v>
      </c>
    </row>
    <row r="12" spans="2:11">
      <c r="B12" s="6" t="s">
        <v>53</v>
      </c>
      <c r="C12" s="6"/>
      <c r="D12" s="430">
        <v>323890550.49000001</v>
      </c>
      <c r="E12" s="429">
        <f>SUM(D12)</f>
        <v>323890550.49000001</v>
      </c>
      <c r="F12" s="6"/>
      <c r="G12" s="552">
        <v>216381773.56</v>
      </c>
      <c r="H12" s="430">
        <f t="shared" si="0"/>
        <v>216381773.56</v>
      </c>
      <c r="I12" s="440"/>
      <c r="J12" s="439">
        <f t="shared" si="1"/>
        <v>-33.192934084478424</v>
      </c>
      <c r="K12" s="439">
        <f>+(H12-E12)/E12*100</f>
        <v>-33.192934084478424</v>
      </c>
    </row>
    <row r="13" spans="2:11">
      <c r="B13" s="442"/>
      <c r="C13" s="443"/>
      <c r="D13" s="444"/>
      <c r="E13" s="445"/>
      <c r="F13" s="442"/>
      <c r="G13" s="553"/>
      <c r="H13" s="554"/>
      <c r="I13" s="446"/>
      <c r="J13" s="443"/>
      <c r="K13" s="443"/>
    </row>
    <row r="14" spans="2:11" ht="21.75" thickBot="1">
      <c r="B14" s="447" t="s">
        <v>6</v>
      </c>
      <c r="C14" s="448">
        <f>SUM(C9:C13)</f>
        <v>0</v>
      </c>
      <c r="D14" s="448">
        <f>SUM(D9:D13)</f>
        <v>435008282.23000002</v>
      </c>
      <c r="E14" s="448">
        <f>SUM(E9:E13)</f>
        <v>435008282.23000002</v>
      </c>
      <c r="F14" s="448">
        <f>SUM(F9:F13)</f>
        <v>0</v>
      </c>
      <c r="G14" s="555">
        <f>SUM(G9:G13)</f>
        <v>320527186.86000001</v>
      </c>
      <c r="H14" s="555">
        <f>SUM(H9:H12)</f>
        <v>320527186.86000001</v>
      </c>
      <c r="I14" s="449"/>
      <c r="J14" s="450"/>
      <c r="K14" s="450"/>
    </row>
    <row r="15" spans="2:11" ht="21.75" thickTop="1"/>
    <row r="17" spans="2:6">
      <c r="B17" s="451" t="s">
        <v>236</v>
      </c>
      <c r="C17" s="418"/>
      <c r="D17" s="418"/>
      <c r="E17" s="418"/>
      <c r="F17" s="418"/>
    </row>
    <row r="18" spans="2:6">
      <c r="B18" s="418" t="s">
        <v>383</v>
      </c>
      <c r="C18" s="418"/>
      <c r="D18" s="418"/>
      <c r="E18" s="418"/>
      <c r="F18" s="418"/>
    </row>
    <row r="19" spans="2:6">
      <c r="B19" s="418" t="s">
        <v>384</v>
      </c>
      <c r="C19" s="418"/>
      <c r="D19" s="418"/>
      <c r="E19" s="418"/>
      <c r="F19" s="418"/>
    </row>
    <row r="20" spans="2:6">
      <c r="B20" s="418"/>
      <c r="C20" s="418"/>
      <c r="D20" s="418"/>
      <c r="E20" s="418"/>
      <c r="F20" s="418"/>
    </row>
  </sheetData>
  <pageMargins left="0.70866141732283461" right="0.51181102362204722" top="0.94488188976377951" bottom="0.74803149606299213" header="0.31496062992125984" footer="0.31496062992125984"/>
  <pageSetup paperSize="9" scale="6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EE9B-808D-4E5B-8C0F-81FAC1168124}">
  <sheetPr>
    <pageSetUpPr fitToPage="1"/>
  </sheetPr>
  <dimension ref="A1"/>
  <sheetViews>
    <sheetView workbookViewId="0"/>
  </sheetViews>
  <sheetFormatPr defaultRowHeight="14.3"/>
  <sheetData/>
  <pageMargins left="0.7" right="0.7" top="0.75" bottom="0.75" header="0.3" footer="0.3"/>
  <pageSetup paperSize="9" scale="4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503E-C1A2-4D84-B4F4-88955C5DD26A}">
  <sheetPr>
    <tabColor rgb="FF00B050"/>
    <pageSetUpPr fitToPage="1"/>
  </sheetPr>
  <dimension ref="B2:M126"/>
  <sheetViews>
    <sheetView zoomScale="82" zoomScaleNormal="82" workbookViewId="0">
      <selection activeCell="H122" sqref="B1:H122"/>
    </sheetView>
  </sheetViews>
  <sheetFormatPr defaultRowHeight="21.1"/>
  <cols>
    <col min="1" max="1" width="4.625" style="1" customWidth="1"/>
    <col min="2" max="2" width="36.125" style="1" customWidth="1"/>
    <col min="3" max="3" width="46.25" style="1" bestFit="1" customWidth="1"/>
    <col min="4" max="4" width="11.25" style="358" bestFit="1" customWidth="1"/>
    <col min="5" max="5" width="7.75" style="1" bestFit="1" customWidth="1"/>
    <col min="6" max="6" width="65.875" style="1" bestFit="1" customWidth="1"/>
    <col min="7" max="7" width="11.25" style="403" bestFit="1" customWidth="1"/>
    <col min="8" max="8" width="18.75" style="1" customWidth="1"/>
    <col min="9" max="11" width="9" style="1"/>
    <col min="12" max="12" width="14.125" style="261" bestFit="1" customWidth="1"/>
    <col min="13" max="256" width="9" style="1"/>
    <col min="257" max="257" width="4.625" style="1" customWidth="1"/>
    <col min="258" max="258" width="34.625" style="1" customWidth="1"/>
    <col min="259" max="259" width="48.25" style="1" customWidth="1"/>
    <col min="260" max="260" width="14.375" style="1" customWidth="1"/>
    <col min="261" max="261" width="10.625" style="1" customWidth="1"/>
    <col min="262" max="262" width="54" style="1" customWidth="1"/>
    <col min="263" max="263" width="14.75" style="1" customWidth="1"/>
    <col min="264" max="264" width="26.375" style="1" customWidth="1"/>
    <col min="265" max="512" width="9" style="1"/>
    <col min="513" max="513" width="4.625" style="1" customWidth="1"/>
    <col min="514" max="514" width="34.625" style="1" customWidth="1"/>
    <col min="515" max="515" width="48.25" style="1" customWidth="1"/>
    <col min="516" max="516" width="14.375" style="1" customWidth="1"/>
    <col min="517" max="517" width="10.625" style="1" customWidth="1"/>
    <col min="518" max="518" width="54" style="1" customWidth="1"/>
    <col min="519" max="519" width="14.75" style="1" customWidth="1"/>
    <col min="520" max="520" width="26.375" style="1" customWidth="1"/>
    <col min="521" max="768" width="9" style="1"/>
    <col min="769" max="769" width="4.625" style="1" customWidth="1"/>
    <col min="770" max="770" width="34.625" style="1" customWidth="1"/>
    <col min="771" max="771" width="48.25" style="1" customWidth="1"/>
    <col min="772" max="772" width="14.375" style="1" customWidth="1"/>
    <col min="773" max="773" width="10.625" style="1" customWidth="1"/>
    <col min="774" max="774" width="54" style="1" customWidth="1"/>
    <col min="775" max="775" width="14.75" style="1" customWidth="1"/>
    <col min="776" max="776" width="26.375" style="1" customWidth="1"/>
    <col min="777" max="1024" width="9" style="1"/>
    <col min="1025" max="1025" width="4.625" style="1" customWidth="1"/>
    <col min="1026" max="1026" width="34.625" style="1" customWidth="1"/>
    <col min="1027" max="1027" width="48.25" style="1" customWidth="1"/>
    <col min="1028" max="1028" width="14.375" style="1" customWidth="1"/>
    <col min="1029" max="1029" width="10.625" style="1" customWidth="1"/>
    <col min="1030" max="1030" width="54" style="1" customWidth="1"/>
    <col min="1031" max="1031" width="14.75" style="1" customWidth="1"/>
    <col min="1032" max="1032" width="26.375" style="1" customWidth="1"/>
    <col min="1033" max="1280" width="9" style="1"/>
    <col min="1281" max="1281" width="4.625" style="1" customWidth="1"/>
    <col min="1282" max="1282" width="34.625" style="1" customWidth="1"/>
    <col min="1283" max="1283" width="48.25" style="1" customWidth="1"/>
    <col min="1284" max="1284" width="14.375" style="1" customWidth="1"/>
    <col min="1285" max="1285" width="10.625" style="1" customWidth="1"/>
    <col min="1286" max="1286" width="54" style="1" customWidth="1"/>
    <col min="1287" max="1287" width="14.75" style="1" customWidth="1"/>
    <col min="1288" max="1288" width="26.375" style="1" customWidth="1"/>
    <col min="1289" max="1536" width="9" style="1"/>
    <col min="1537" max="1537" width="4.625" style="1" customWidth="1"/>
    <col min="1538" max="1538" width="34.625" style="1" customWidth="1"/>
    <col min="1539" max="1539" width="48.25" style="1" customWidth="1"/>
    <col min="1540" max="1540" width="14.375" style="1" customWidth="1"/>
    <col min="1541" max="1541" width="10.625" style="1" customWidth="1"/>
    <col min="1542" max="1542" width="54" style="1" customWidth="1"/>
    <col min="1543" max="1543" width="14.75" style="1" customWidth="1"/>
    <col min="1544" max="1544" width="26.375" style="1" customWidth="1"/>
    <col min="1545" max="1792" width="9" style="1"/>
    <col min="1793" max="1793" width="4.625" style="1" customWidth="1"/>
    <col min="1794" max="1794" width="34.625" style="1" customWidth="1"/>
    <col min="1795" max="1795" width="48.25" style="1" customWidth="1"/>
    <col min="1796" max="1796" width="14.375" style="1" customWidth="1"/>
    <col min="1797" max="1797" width="10.625" style="1" customWidth="1"/>
    <col min="1798" max="1798" width="54" style="1" customWidth="1"/>
    <col min="1799" max="1799" width="14.75" style="1" customWidth="1"/>
    <col min="1800" max="1800" width="26.375" style="1" customWidth="1"/>
    <col min="1801" max="2048" width="9" style="1"/>
    <col min="2049" max="2049" width="4.625" style="1" customWidth="1"/>
    <col min="2050" max="2050" width="34.625" style="1" customWidth="1"/>
    <col min="2051" max="2051" width="48.25" style="1" customWidth="1"/>
    <col min="2052" max="2052" width="14.375" style="1" customWidth="1"/>
    <col min="2053" max="2053" width="10.625" style="1" customWidth="1"/>
    <col min="2054" max="2054" width="54" style="1" customWidth="1"/>
    <col min="2055" max="2055" width="14.75" style="1" customWidth="1"/>
    <col min="2056" max="2056" width="26.375" style="1" customWidth="1"/>
    <col min="2057" max="2304" width="9" style="1"/>
    <col min="2305" max="2305" width="4.625" style="1" customWidth="1"/>
    <col min="2306" max="2306" width="34.625" style="1" customWidth="1"/>
    <col min="2307" max="2307" width="48.25" style="1" customWidth="1"/>
    <col min="2308" max="2308" width="14.375" style="1" customWidth="1"/>
    <col min="2309" max="2309" width="10.625" style="1" customWidth="1"/>
    <col min="2310" max="2310" width="54" style="1" customWidth="1"/>
    <col min="2311" max="2311" width="14.75" style="1" customWidth="1"/>
    <col min="2312" max="2312" width="26.375" style="1" customWidth="1"/>
    <col min="2313" max="2560" width="9" style="1"/>
    <col min="2561" max="2561" width="4.625" style="1" customWidth="1"/>
    <col min="2562" max="2562" width="34.625" style="1" customWidth="1"/>
    <col min="2563" max="2563" width="48.25" style="1" customWidth="1"/>
    <col min="2564" max="2564" width="14.375" style="1" customWidth="1"/>
    <col min="2565" max="2565" width="10.625" style="1" customWidth="1"/>
    <col min="2566" max="2566" width="54" style="1" customWidth="1"/>
    <col min="2567" max="2567" width="14.75" style="1" customWidth="1"/>
    <col min="2568" max="2568" width="26.375" style="1" customWidth="1"/>
    <col min="2569" max="2816" width="9" style="1"/>
    <col min="2817" max="2817" width="4.625" style="1" customWidth="1"/>
    <col min="2818" max="2818" width="34.625" style="1" customWidth="1"/>
    <col min="2819" max="2819" width="48.25" style="1" customWidth="1"/>
    <col min="2820" max="2820" width="14.375" style="1" customWidth="1"/>
    <col min="2821" max="2821" width="10.625" style="1" customWidth="1"/>
    <col min="2822" max="2822" width="54" style="1" customWidth="1"/>
    <col min="2823" max="2823" width="14.75" style="1" customWidth="1"/>
    <col min="2824" max="2824" width="26.375" style="1" customWidth="1"/>
    <col min="2825" max="3072" width="9" style="1"/>
    <col min="3073" max="3073" width="4.625" style="1" customWidth="1"/>
    <col min="3074" max="3074" width="34.625" style="1" customWidth="1"/>
    <col min="3075" max="3075" width="48.25" style="1" customWidth="1"/>
    <col min="3076" max="3076" width="14.375" style="1" customWidth="1"/>
    <col min="3077" max="3077" width="10.625" style="1" customWidth="1"/>
    <col min="3078" max="3078" width="54" style="1" customWidth="1"/>
    <col min="3079" max="3079" width="14.75" style="1" customWidth="1"/>
    <col min="3080" max="3080" width="26.375" style="1" customWidth="1"/>
    <col min="3081" max="3328" width="9" style="1"/>
    <col min="3329" max="3329" width="4.625" style="1" customWidth="1"/>
    <col min="3330" max="3330" width="34.625" style="1" customWidth="1"/>
    <col min="3331" max="3331" width="48.25" style="1" customWidth="1"/>
    <col min="3332" max="3332" width="14.375" style="1" customWidth="1"/>
    <col min="3333" max="3333" width="10.625" style="1" customWidth="1"/>
    <col min="3334" max="3334" width="54" style="1" customWidth="1"/>
    <col min="3335" max="3335" width="14.75" style="1" customWidth="1"/>
    <col min="3336" max="3336" width="26.375" style="1" customWidth="1"/>
    <col min="3337" max="3584" width="9" style="1"/>
    <col min="3585" max="3585" width="4.625" style="1" customWidth="1"/>
    <col min="3586" max="3586" width="34.625" style="1" customWidth="1"/>
    <col min="3587" max="3587" width="48.25" style="1" customWidth="1"/>
    <col min="3588" max="3588" width="14.375" style="1" customWidth="1"/>
    <col min="3589" max="3589" width="10.625" style="1" customWidth="1"/>
    <col min="3590" max="3590" width="54" style="1" customWidth="1"/>
    <col min="3591" max="3591" width="14.75" style="1" customWidth="1"/>
    <col min="3592" max="3592" width="26.375" style="1" customWidth="1"/>
    <col min="3593" max="3840" width="9" style="1"/>
    <col min="3841" max="3841" width="4.625" style="1" customWidth="1"/>
    <col min="3842" max="3842" width="34.625" style="1" customWidth="1"/>
    <col min="3843" max="3843" width="48.25" style="1" customWidth="1"/>
    <col min="3844" max="3844" width="14.375" style="1" customWidth="1"/>
    <col min="3845" max="3845" width="10.625" style="1" customWidth="1"/>
    <col min="3846" max="3846" width="54" style="1" customWidth="1"/>
    <col min="3847" max="3847" width="14.75" style="1" customWidth="1"/>
    <col min="3848" max="3848" width="26.375" style="1" customWidth="1"/>
    <col min="3849" max="4096" width="9" style="1"/>
    <col min="4097" max="4097" width="4.625" style="1" customWidth="1"/>
    <col min="4098" max="4098" width="34.625" style="1" customWidth="1"/>
    <col min="4099" max="4099" width="48.25" style="1" customWidth="1"/>
    <col min="4100" max="4100" width="14.375" style="1" customWidth="1"/>
    <col min="4101" max="4101" width="10.625" style="1" customWidth="1"/>
    <col min="4102" max="4102" width="54" style="1" customWidth="1"/>
    <col min="4103" max="4103" width="14.75" style="1" customWidth="1"/>
    <col min="4104" max="4104" width="26.375" style="1" customWidth="1"/>
    <col min="4105" max="4352" width="9" style="1"/>
    <col min="4353" max="4353" width="4.625" style="1" customWidth="1"/>
    <col min="4354" max="4354" width="34.625" style="1" customWidth="1"/>
    <col min="4355" max="4355" width="48.25" style="1" customWidth="1"/>
    <col min="4356" max="4356" width="14.375" style="1" customWidth="1"/>
    <col min="4357" max="4357" width="10.625" style="1" customWidth="1"/>
    <col min="4358" max="4358" width="54" style="1" customWidth="1"/>
    <col min="4359" max="4359" width="14.75" style="1" customWidth="1"/>
    <col min="4360" max="4360" width="26.375" style="1" customWidth="1"/>
    <col min="4361" max="4608" width="9" style="1"/>
    <col min="4609" max="4609" width="4.625" style="1" customWidth="1"/>
    <col min="4610" max="4610" width="34.625" style="1" customWidth="1"/>
    <col min="4611" max="4611" width="48.25" style="1" customWidth="1"/>
    <col min="4612" max="4612" width="14.375" style="1" customWidth="1"/>
    <col min="4613" max="4613" width="10.625" style="1" customWidth="1"/>
    <col min="4614" max="4614" width="54" style="1" customWidth="1"/>
    <col min="4615" max="4615" width="14.75" style="1" customWidth="1"/>
    <col min="4616" max="4616" width="26.375" style="1" customWidth="1"/>
    <col min="4617" max="4864" width="9" style="1"/>
    <col min="4865" max="4865" width="4.625" style="1" customWidth="1"/>
    <col min="4866" max="4866" width="34.625" style="1" customWidth="1"/>
    <col min="4867" max="4867" width="48.25" style="1" customWidth="1"/>
    <col min="4868" max="4868" width="14.375" style="1" customWidth="1"/>
    <col min="4869" max="4869" width="10.625" style="1" customWidth="1"/>
    <col min="4870" max="4870" width="54" style="1" customWidth="1"/>
    <col min="4871" max="4871" width="14.75" style="1" customWidth="1"/>
    <col min="4872" max="4872" width="26.375" style="1" customWidth="1"/>
    <col min="4873" max="5120" width="9" style="1"/>
    <col min="5121" max="5121" width="4.625" style="1" customWidth="1"/>
    <col min="5122" max="5122" width="34.625" style="1" customWidth="1"/>
    <col min="5123" max="5123" width="48.25" style="1" customWidth="1"/>
    <col min="5124" max="5124" width="14.375" style="1" customWidth="1"/>
    <col min="5125" max="5125" width="10.625" style="1" customWidth="1"/>
    <col min="5126" max="5126" width="54" style="1" customWidth="1"/>
    <col min="5127" max="5127" width="14.75" style="1" customWidth="1"/>
    <col min="5128" max="5128" width="26.375" style="1" customWidth="1"/>
    <col min="5129" max="5376" width="9" style="1"/>
    <col min="5377" max="5377" width="4.625" style="1" customWidth="1"/>
    <col min="5378" max="5378" width="34.625" style="1" customWidth="1"/>
    <col min="5379" max="5379" width="48.25" style="1" customWidth="1"/>
    <col min="5380" max="5380" width="14.375" style="1" customWidth="1"/>
    <col min="5381" max="5381" width="10.625" style="1" customWidth="1"/>
    <col min="5382" max="5382" width="54" style="1" customWidth="1"/>
    <col min="5383" max="5383" width="14.75" style="1" customWidth="1"/>
    <col min="5384" max="5384" width="26.375" style="1" customWidth="1"/>
    <col min="5385" max="5632" width="9" style="1"/>
    <col min="5633" max="5633" width="4.625" style="1" customWidth="1"/>
    <col min="5634" max="5634" width="34.625" style="1" customWidth="1"/>
    <col min="5635" max="5635" width="48.25" style="1" customWidth="1"/>
    <col min="5636" max="5636" width="14.375" style="1" customWidth="1"/>
    <col min="5637" max="5637" width="10.625" style="1" customWidth="1"/>
    <col min="5638" max="5638" width="54" style="1" customWidth="1"/>
    <col min="5639" max="5639" width="14.75" style="1" customWidth="1"/>
    <col min="5640" max="5640" width="26.375" style="1" customWidth="1"/>
    <col min="5641" max="5888" width="9" style="1"/>
    <col min="5889" max="5889" width="4.625" style="1" customWidth="1"/>
    <col min="5890" max="5890" width="34.625" style="1" customWidth="1"/>
    <col min="5891" max="5891" width="48.25" style="1" customWidth="1"/>
    <col min="5892" max="5892" width="14.375" style="1" customWidth="1"/>
    <col min="5893" max="5893" width="10.625" style="1" customWidth="1"/>
    <col min="5894" max="5894" width="54" style="1" customWidth="1"/>
    <col min="5895" max="5895" width="14.75" style="1" customWidth="1"/>
    <col min="5896" max="5896" width="26.375" style="1" customWidth="1"/>
    <col min="5897" max="6144" width="9" style="1"/>
    <col min="6145" max="6145" width="4.625" style="1" customWidth="1"/>
    <col min="6146" max="6146" width="34.625" style="1" customWidth="1"/>
    <col min="6147" max="6147" width="48.25" style="1" customWidth="1"/>
    <col min="6148" max="6148" width="14.375" style="1" customWidth="1"/>
    <col min="6149" max="6149" width="10.625" style="1" customWidth="1"/>
    <col min="6150" max="6150" width="54" style="1" customWidth="1"/>
    <col min="6151" max="6151" width="14.75" style="1" customWidth="1"/>
    <col min="6152" max="6152" width="26.375" style="1" customWidth="1"/>
    <col min="6153" max="6400" width="9" style="1"/>
    <col min="6401" max="6401" width="4.625" style="1" customWidth="1"/>
    <col min="6402" max="6402" width="34.625" style="1" customWidth="1"/>
    <col min="6403" max="6403" width="48.25" style="1" customWidth="1"/>
    <col min="6404" max="6404" width="14.375" style="1" customWidth="1"/>
    <col min="6405" max="6405" width="10.625" style="1" customWidth="1"/>
    <col min="6406" max="6406" width="54" style="1" customWidth="1"/>
    <col min="6407" max="6407" width="14.75" style="1" customWidth="1"/>
    <col min="6408" max="6408" width="26.375" style="1" customWidth="1"/>
    <col min="6409" max="6656" width="9" style="1"/>
    <col min="6657" max="6657" width="4.625" style="1" customWidth="1"/>
    <col min="6658" max="6658" width="34.625" style="1" customWidth="1"/>
    <col min="6659" max="6659" width="48.25" style="1" customWidth="1"/>
    <col min="6660" max="6660" width="14.375" style="1" customWidth="1"/>
    <col min="6661" max="6661" width="10.625" style="1" customWidth="1"/>
    <col min="6662" max="6662" width="54" style="1" customWidth="1"/>
    <col min="6663" max="6663" width="14.75" style="1" customWidth="1"/>
    <col min="6664" max="6664" width="26.375" style="1" customWidth="1"/>
    <col min="6665" max="6912" width="9" style="1"/>
    <col min="6913" max="6913" width="4.625" style="1" customWidth="1"/>
    <col min="6914" max="6914" width="34.625" style="1" customWidth="1"/>
    <col min="6915" max="6915" width="48.25" style="1" customWidth="1"/>
    <col min="6916" max="6916" width="14.375" style="1" customWidth="1"/>
    <col min="6917" max="6917" width="10.625" style="1" customWidth="1"/>
    <col min="6918" max="6918" width="54" style="1" customWidth="1"/>
    <col min="6919" max="6919" width="14.75" style="1" customWidth="1"/>
    <col min="6920" max="6920" width="26.375" style="1" customWidth="1"/>
    <col min="6921" max="7168" width="9" style="1"/>
    <col min="7169" max="7169" width="4.625" style="1" customWidth="1"/>
    <col min="7170" max="7170" width="34.625" style="1" customWidth="1"/>
    <col min="7171" max="7171" width="48.25" style="1" customWidth="1"/>
    <col min="7172" max="7172" width="14.375" style="1" customWidth="1"/>
    <col min="7173" max="7173" width="10.625" style="1" customWidth="1"/>
    <col min="7174" max="7174" width="54" style="1" customWidth="1"/>
    <col min="7175" max="7175" width="14.75" style="1" customWidth="1"/>
    <col min="7176" max="7176" width="26.375" style="1" customWidth="1"/>
    <col min="7177" max="7424" width="9" style="1"/>
    <col min="7425" max="7425" width="4.625" style="1" customWidth="1"/>
    <col min="7426" max="7426" width="34.625" style="1" customWidth="1"/>
    <col min="7427" max="7427" width="48.25" style="1" customWidth="1"/>
    <col min="7428" max="7428" width="14.375" style="1" customWidth="1"/>
    <col min="7429" max="7429" width="10.625" style="1" customWidth="1"/>
    <col min="7430" max="7430" width="54" style="1" customWidth="1"/>
    <col min="7431" max="7431" width="14.75" style="1" customWidth="1"/>
    <col min="7432" max="7432" width="26.375" style="1" customWidth="1"/>
    <col min="7433" max="7680" width="9" style="1"/>
    <col min="7681" max="7681" width="4.625" style="1" customWidth="1"/>
    <col min="7682" max="7682" width="34.625" style="1" customWidth="1"/>
    <col min="7683" max="7683" width="48.25" style="1" customWidth="1"/>
    <col min="7684" max="7684" width="14.375" style="1" customWidth="1"/>
    <col min="7685" max="7685" width="10.625" style="1" customWidth="1"/>
    <col min="7686" max="7686" width="54" style="1" customWidth="1"/>
    <col min="7687" max="7687" width="14.75" style="1" customWidth="1"/>
    <col min="7688" max="7688" width="26.375" style="1" customWidth="1"/>
    <col min="7689" max="7936" width="9" style="1"/>
    <col min="7937" max="7937" width="4.625" style="1" customWidth="1"/>
    <col min="7938" max="7938" width="34.625" style="1" customWidth="1"/>
    <col min="7939" max="7939" width="48.25" style="1" customWidth="1"/>
    <col min="7940" max="7940" width="14.375" style="1" customWidth="1"/>
    <col min="7941" max="7941" width="10.625" style="1" customWidth="1"/>
    <col min="7942" max="7942" width="54" style="1" customWidth="1"/>
    <col min="7943" max="7943" width="14.75" style="1" customWidth="1"/>
    <col min="7944" max="7944" width="26.375" style="1" customWidth="1"/>
    <col min="7945" max="8192" width="9" style="1"/>
    <col min="8193" max="8193" width="4.625" style="1" customWidth="1"/>
    <col min="8194" max="8194" width="34.625" style="1" customWidth="1"/>
    <col min="8195" max="8195" width="48.25" style="1" customWidth="1"/>
    <col min="8196" max="8196" width="14.375" style="1" customWidth="1"/>
    <col min="8197" max="8197" width="10.625" style="1" customWidth="1"/>
    <col min="8198" max="8198" width="54" style="1" customWidth="1"/>
    <col min="8199" max="8199" width="14.75" style="1" customWidth="1"/>
    <col min="8200" max="8200" width="26.375" style="1" customWidth="1"/>
    <col min="8201" max="8448" width="9" style="1"/>
    <col min="8449" max="8449" width="4.625" style="1" customWidth="1"/>
    <col min="8450" max="8450" width="34.625" style="1" customWidth="1"/>
    <col min="8451" max="8451" width="48.25" style="1" customWidth="1"/>
    <col min="8452" max="8452" width="14.375" style="1" customWidth="1"/>
    <col min="8453" max="8453" width="10.625" style="1" customWidth="1"/>
    <col min="8454" max="8454" width="54" style="1" customWidth="1"/>
    <col min="8455" max="8455" width="14.75" style="1" customWidth="1"/>
    <col min="8456" max="8456" width="26.375" style="1" customWidth="1"/>
    <col min="8457" max="8704" width="9" style="1"/>
    <col min="8705" max="8705" width="4.625" style="1" customWidth="1"/>
    <col min="8706" max="8706" width="34.625" style="1" customWidth="1"/>
    <col min="8707" max="8707" width="48.25" style="1" customWidth="1"/>
    <col min="8708" max="8708" width="14.375" style="1" customWidth="1"/>
    <col min="8709" max="8709" width="10.625" style="1" customWidth="1"/>
    <col min="8710" max="8710" width="54" style="1" customWidth="1"/>
    <col min="8711" max="8711" width="14.75" style="1" customWidth="1"/>
    <col min="8712" max="8712" width="26.375" style="1" customWidth="1"/>
    <col min="8713" max="8960" width="9" style="1"/>
    <col min="8961" max="8961" width="4.625" style="1" customWidth="1"/>
    <col min="8962" max="8962" width="34.625" style="1" customWidth="1"/>
    <col min="8963" max="8963" width="48.25" style="1" customWidth="1"/>
    <col min="8964" max="8964" width="14.375" style="1" customWidth="1"/>
    <col min="8965" max="8965" width="10.625" style="1" customWidth="1"/>
    <col min="8966" max="8966" width="54" style="1" customWidth="1"/>
    <col min="8967" max="8967" width="14.75" style="1" customWidth="1"/>
    <col min="8968" max="8968" width="26.375" style="1" customWidth="1"/>
    <col min="8969" max="9216" width="9" style="1"/>
    <col min="9217" max="9217" width="4.625" style="1" customWidth="1"/>
    <col min="9218" max="9218" width="34.625" style="1" customWidth="1"/>
    <col min="9219" max="9219" width="48.25" style="1" customWidth="1"/>
    <col min="9220" max="9220" width="14.375" style="1" customWidth="1"/>
    <col min="9221" max="9221" width="10.625" style="1" customWidth="1"/>
    <col min="9222" max="9222" width="54" style="1" customWidth="1"/>
    <col min="9223" max="9223" width="14.75" style="1" customWidth="1"/>
    <col min="9224" max="9224" width="26.375" style="1" customWidth="1"/>
    <col min="9225" max="9472" width="9" style="1"/>
    <col min="9473" max="9473" width="4.625" style="1" customWidth="1"/>
    <col min="9474" max="9474" width="34.625" style="1" customWidth="1"/>
    <col min="9475" max="9475" width="48.25" style="1" customWidth="1"/>
    <col min="9476" max="9476" width="14.375" style="1" customWidth="1"/>
    <col min="9477" max="9477" width="10.625" style="1" customWidth="1"/>
    <col min="9478" max="9478" width="54" style="1" customWidth="1"/>
    <col min="9479" max="9479" width="14.75" style="1" customWidth="1"/>
    <col min="9480" max="9480" width="26.375" style="1" customWidth="1"/>
    <col min="9481" max="9728" width="9" style="1"/>
    <col min="9729" max="9729" width="4.625" style="1" customWidth="1"/>
    <col min="9730" max="9730" width="34.625" style="1" customWidth="1"/>
    <col min="9731" max="9731" width="48.25" style="1" customWidth="1"/>
    <col min="9732" max="9732" width="14.375" style="1" customWidth="1"/>
    <col min="9733" max="9733" width="10.625" style="1" customWidth="1"/>
    <col min="9734" max="9734" width="54" style="1" customWidth="1"/>
    <col min="9735" max="9735" width="14.75" style="1" customWidth="1"/>
    <col min="9736" max="9736" width="26.375" style="1" customWidth="1"/>
    <col min="9737" max="9984" width="9" style="1"/>
    <col min="9985" max="9985" width="4.625" style="1" customWidth="1"/>
    <col min="9986" max="9986" width="34.625" style="1" customWidth="1"/>
    <col min="9987" max="9987" width="48.25" style="1" customWidth="1"/>
    <col min="9988" max="9988" width="14.375" style="1" customWidth="1"/>
    <col min="9989" max="9989" width="10.625" style="1" customWidth="1"/>
    <col min="9990" max="9990" width="54" style="1" customWidth="1"/>
    <col min="9991" max="9991" width="14.75" style="1" customWidth="1"/>
    <col min="9992" max="9992" width="26.375" style="1" customWidth="1"/>
    <col min="9993" max="10240" width="9" style="1"/>
    <col min="10241" max="10241" width="4.625" style="1" customWidth="1"/>
    <col min="10242" max="10242" width="34.625" style="1" customWidth="1"/>
    <col min="10243" max="10243" width="48.25" style="1" customWidth="1"/>
    <col min="10244" max="10244" width="14.375" style="1" customWidth="1"/>
    <col min="10245" max="10245" width="10.625" style="1" customWidth="1"/>
    <col min="10246" max="10246" width="54" style="1" customWidth="1"/>
    <col min="10247" max="10247" width="14.75" style="1" customWidth="1"/>
    <col min="10248" max="10248" width="26.375" style="1" customWidth="1"/>
    <col min="10249" max="10496" width="9" style="1"/>
    <col min="10497" max="10497" width="4.625" style="1" customWidth="1"/>
    <col min="10498" max="10498" width="34.625" style="1" customWidth="1"/>
    <col min="10499" max="10499" width="48.25" style="1" customWidth="1"/>
    <col min="10500" max="10500" width="14.375" style="1" customWidth="1"/>
    <col min="10501" max="10501" width="10.625" style="1" customWidth="1"/>
    <col min="10502" max="10502" width="54" style="1" customWidth="1"/>
    <col min="10503" max="10503" width="14.75" style="1" customWidth="1"/>
    <col min="10504" max="10504" width="26.375" style="1" customWidth="1"/>
    <col min="10505" max="10752" width="9" style="1"/>
    <col min="10753" max="10753" width="4.625" style="1" customWidth="1"/>
    <col min="10754" max="10754" width="34.625" style="1" customWidth="1"/>
    <col min="10755" max="10755" width="48.25" style="1" customWidth="1"/>
    <col min="10756" max="10756" width="14.375" style="1" customWidth="1"/>
    <col min="10757" max="10757" width="10.625" style="1" customWidth="1"/>
    <col min="10758" max="10758" width="54" style="1" customWidth="1"/>
    <col min="10759" max="10759" width="14.75" style="1" customWidth="1"/>
    <col min="10760" max="10760" width="26.375" style="1" customWidth="1"/>
    <col min="10761" max="11008" width="9" style="1"/>
    <col min="11009" max="11009" width="4.625" style="1" customWidth="1"/>
    <col min="11010" max="11010" width="34.625" style="1" customWidth="1"/>
    <col min="11011" max="11011" width="48.25" style="1" customWidth="1"/>
    <col min="11012" max="11012" width="14.375" style="1" customWidth="1"/>
    <col min="11013" max="11013" width="10.625" style="1" customWidth="1"/>
    <col min="11014" max="11014" width="54" style="1" customWidth="1"/>
    <col min="11015" max="11015" width="14.75" style="1" customWidth="1"/>
    <col min="11016" max="11016" width="26.375" style="1" customWidth="1"/>
    <col min="11017" max="11264" width="9" style="1"/>
    <col min="11265" max="11265" width="4.625" style="1" customWidth="1"/>
    <col min="11266" max="11266" width="34.625" style="1" customWidth="1"/>
    <col min="11267" max="11267" width="48.25" style="1" customWidth="1"/>
    <col min="11268" max="11268" width="14.375" style="1" customWidth="1"/>
    <col min="11269" max="11269" width="10.625" style="1" customWidth="1"/>
    <col min="11270" max="11270" width="54" style="1" customWidth="1"/>
    <col min="11271" max="11271" width="14.75" style="1" customWidth="1"/>
    <col min="11272" max="11272" width="26.375" style="1" customWidth="1"/>
    <col min="11273" max="11520" width="9" style="1"/>
    <col min="11521" max="11521" width="4.625" style="1" customWidth="1"/>
    <col min="11522" max="11522" width="34.625" style="1" customWidth="1"/>
    <col min="11523" max="11523" width="48.25" style="1" customWidth="1"/>
    <col min="11524" max="11524" width="14.375" style="1" customWidth="1"/>
    <col min="11525" max="11525" width="10.625" style="1" customWidth="1"/>
    <col min="11526" max="11526" width="54" style="1" customWidth="1"/>
    <col min="11527" max="11527" width="14.75" style="1" customWidth="1"/>
    <col min="11528" max="11528" width="26.375" style="1" customWidth="1"/>
    <col min="11529" max="11776" width="9" style="1"/>
    <col min="11777" max="11777" width="4.625" style="1" customWidth="1"/>
    <col min="11778" max="11778" width="34.625" style="1" customWidth="1"/>
    <col min="11779" max="11779" width="48.25" style="1" customWidth="1"/>
    <col min="11780" max="11780" width="14.375" style="1" customWidth="1"/>
    <col min="11781" max="11781" width="10.625" style="1" customWidth="1"/>
    <col min="11782" max="11782" width="54" style="1" customWidth="1"/>
    <col min="11783" max="11783" width="14.75" style="1" customWidth="1"/>
    <col min="11784" max="11784" width="26.375" style="1" customWidth="1"/>
    <col min="11785" max="12032" width="9" style="1"/>
    <col min="12033" max="12033" width="4.625" style="1" customWidth="1"/>
    <col min="12034" max="12034" width="34.625" style="1" customWidth="1"/>
    <col min="12035" max="12035" width="48.25" style="1" customWidth="1"/>
    <col min="12036" max="12036" width="14.375" style="1" customWidth="1"/>
    <col min="12037" max="12037" width="10.625" style="1" customWidth="1"/>
    <col min="12038" max="12038" width="54" style="1" customWidth="1"/>
    <col min="12039" max="12039" width="14.75" style="1" customWidth="1"/>
    <col min="12040" max="12040" width="26.375" style="1" customWidth="1"/>
    <col min="12041" max="12288" width="9" style="1"/>
    <col min="12289" max="12289" width="4.625" style="1" customWidth="1"/>
    <col min="12290" max="12290" width="34.625" style="1" customWidth="1"/>
    <col min="12291" max="12291" width="48.25" style="1" customWidth="1"/>
    <col min="12292" max="12292" width="14.375" style="1" customWidth="1"/>
    <col min="12293" max="12293" width="10.625" style="1" customWidth="1"/>
    <col min="12294" max="12294" width="54" style="1" customWidth="1"/>
    <col min="12295" max="12295" width="14.75" style="1" customWidth="1"/>
    <col min="12296" max="12296" width="26.375" style="1" customWidth="1"/>
    <col min="12297" max="12544" width="9" style="1"/>
    <col min="12545" max="12545" width="4.625" style="1" customWidth="1"/>
    <col min="12546" max="12546" width="34.625" style="1" customWidth="1"/>
    <col min="12547" max="12547" width="48.25" style="1" customWidth="1"/>
    <col min="12548" max="12548" width="14.375" style="1" customWidth="1"/>
    <col min="12549" max="12549" width="10.625" style="1" customWidth="1"/>
    <col min="12550" max="12550" width="54" style="1" customWidth="1"/>
    <col min="12551" max="12551" width="14.75" style="1" customWidth="1"/>
    <col min="12552" max="12552" width="26.375" style="1" customWidth="1"/>
    <col min="12553" max="12800" width="9" style="1"/>
    <col min="12801" max="12801" width="4.625" style="1" customWidth="1"/>
    <col min="12802" max="12802" width="34.625" style="1" customWidth="1"/>
    <col min="12803" max="12803" width="48.25" style="1" customWidth="1"/>
    <col min="12804" max="12804" width="14.375" style="1" customWidth="1"/>
    <col min="12805" max="12805" width="10.625" style="1" customWidth="1"/>
    <col min="12806" max="12806" width="54" style="1" customWidth="1"/>
    <col min="12807" max="12807" width="14.75" style="1" customWidth="1"/>
    <col min="12808" max="12808" width="26.375" style="1" customWidth="1"/>
    <col min="12809" max="13056" width="9" style="1"/>
    <col min="13057" max="13057" width="4.625" style="1" customWidth="1"/>
    <col min="13058" max="13058" width="34.625" style="1" customWidth="1"/>
    <col min="13059" max="13059" width="48.25" style="1" customWidth="1"/>
    <col min="13060" max="13060" width="14.375" style="1" customWidth="1"/>
    <col min="13061" max="13061" width="10.625" style="1" customWidth="1"/>
    <col min="13062" max="13062" width="54" style="1" customWidth="1"/>
    <col min="13063" max="13063" width="14.75" style="1" customWidth="1"/>
    <col min="13064" max="13064" width="26.375" style="1" customWidth="1"/>
    <col min="13065" max="13312" width="9" style="1"/>
    <col min="13313" max="13313" width="4.625" style="1" customWidth="1"/>
    <col min="13314" max="13314" width="34.625" style="1" customWidth="1"/>
    <col min="13315" max="13315" width="48.25" style="1" customWidth="1"/>
    <col min="13316" max="13316" width="14.375" style="1" customWidth="1"/>
    <col min="13317" max="13317" width="10.625" style="1" customWidth="1"/>
    <col min="13318" max="13318" width="54" style="1" customWidth="1"/>
    <col min="13319" max="13319" width="14.75" style="1" customWidth="1"/>
    <col min="13320" max="13320" width="26.375" style="1" customWidth="1"/>
    <col min="13321" max="13568" width="9" style="1"/>
    <col min="13569" max="13569" width="4.625" style="1" customWidth="1"/>
    <col min="13570" max="13570" width="34.625" style="1" customWidth="1"/>
    <col min="13571" max="13571" width="48.25" style="1" customWidth="1"/>
    <col min="13572" max="13572" width="14.375" style="1" customWidth="1"/>
    <col min="13573" max="13573" width="10.625" style="1" customWidth="1"/>
    <col min="13574" max="13574" width="54" style="1" customWidth="1"/>
    <col min="13575" max="13575" width="14.75" style="1" customWidth="1"/>
    <col min="13576" max="13576" width="26.375" style="1" customWidth="1"/>
    <col min="13577" max="13824" width="9" style="1"/>
    <col min="13825" max="13825" width="4.625" style="1" customWidth="1"/>
    <col min="13826" max="13826" width="34.625" style="1" customWidth="1"/>
    <col min="13827" max="13827" width="48.25" style="1" customWidth="1"/>
    <col min="13828" max="13828" width="14.375" style="1" customWidth="1"/>
    <col min="13829" max="13829" width="10.625" style="1" customWidth="1"/>
    <col min="13830" max="13830" width="54" style="1" customWidth="1"/>
    <col min="13831" max="13831" width="14.75" style="1" customWidth="1"/>
    <col min="13832" max="13832" width="26.375" style="1" customWidth="1"/>
    <col min="13833" max="14080" width="9" style="1"/>
    <col min="14081" max="14081" width="4.625" style="1" customWidth="1"/>
    <col min="14082" max="14082" width="34.625" style="1" customWidth="1"/>
    <col min="14083" max="14083" width="48.25" style="1" customWidth="1"/>
    <col min="14084" max="14084" width="14.375" style="1" customWidth="1"/>
    <col min="14085" max="14085" width="10.625" style="1" customWidth="1"/>
    <col min="14086" max="14086" width="54" style="1" customWidth="1"/>
    <col min="14087" max="14087" width="14.75" style="1" customWidth="1"/>
    <col min="14088" max="14088" width="26.375" style="1" customWidth="1"/>
    <col min="14089" max="14336" width="9" style="1"/>
    <col min="14337" max="14337" width="4.625" style="1" customWidth="1"/>
    <col min="14338" max="14338" width="34.625" style="1" customWidth="1"/>
    <col min="14339" max="14339" width="48.25" style="1" customWidth="1"/>
    <col min="14340" max="14340" width="14.375" style="1" customWidth="1"/>
    <col min="14341" max="14341" width="10.625" style="1" customWidth="1"/>
    <col min="14342" max="14342" width="54" style="1" customWidth="1"/>
    <col min="14343" max="14343" width="14.75" style="1" customWidth="1"/>
    <col min="14344" max="14344" width="26.375" style="1" customWidth="1"/>
    <col min="14345" max="14592" width="9" style="1"/>
    <col min="14593" max="14593" width="4.625" style="1" customWidth="1"/>
    <col min="14594" max="14594" width="34.625" style="1" customWidth="1"/>
    <col min="14595" max="14595" width="48.25" style="1" customWidth="1"/>
    <col min="14596" max="14596" width="14.375" style="1" customWidth="1"/>
    <col min="14597" max="14597" width="10.625" style="1" customWidth="1"/>
    <col min="14598" max="14598" width="54" style="1" customWidth="1"/>
    <col min="14599" max="14599" width="14.75" style="1" customWidth="1"/>
    <col min="14600" max="14600" width="26.375" style="1" customWidth="1"/>
    <col min="14601" max="14848" width="9" style="1"/>
    <col min="14849" max="14849" width="4.625" style="1" customWidth="1"/>
    <col min="14850" max="14850" width="34.625" style="1" customWidth="1"/>
    <col min="14851" max="14851" width="48.25" style="1" customWidth="1"/>
    <col min="14852" max="14852" width="14.375" style="1" customWidth="1"/>
    <col min="14853" max="14853" width="10.625" style="1" customWidth="1"/>
    <col min="14854" max="14854" width="54" style="1" customWidth="1"/>
    <col min="14855" max="14855" width="14.75" style="1" customWidth="1"/>
    <col min="14856" max="14856" width="26.375" style="1" customWidth="1"/>
    <col min="14857" max="15104" width="9" style="1"/>
    <col min="15105" max="15105" width="4.625" style="1" customWidth="1"/>
    <col min="15106" max="15106" width="34.625" style="1" customWidth="1"/>
    <col min="15107" max="15107" width="48.25" style="1" customWidth="1"/>
    <col min="15108" max="15108" width="14.375" style="1" customWidth="1"/>
    <col min="15109" max="15109" width="10.625" style="1" customWidth="1"/>
    <col min="15110" max="15110" width="54" style="1" customWidth="1"/>
    <col min="15111" max="15111" width="14.75" style="1" customWidth="1"/>
    <col min="15112" max="15112" width="26.375" style="1" customWidth="1"/>
    <col min="15113" max="15360" width="9" style="1"/>
    <col min="15361" max="15361" width="4.625" style="1" customWidth="1"/>
    <col min="15362" max="15362" width="34.625" style="1" customWidth="1"/>
    <col min="15363" max="15363" width="48.25" style="1" customWidth="1"/>
    <col min="15364" max="15364" width="14.375" style="1" customWidth="1"/>
    <col min="15365" max="15365" width="10.625" style="1" customWidth="1"/>
    <col min="15366" max="15366" width="54" style="1" customWidth="1"/>
    <col min="15367" max="15367" width="14.75" style="1" customWidth="1"/>
    <col min="15368" max="15368" width="26.375" style="1" customWidth="1"/>
    <col min="15369" max="15616" width="9" style="1"/>
    <col min="15617" max="15617" width="4.625" style="1" customWidth="1"/>
    <col min="15618" max="15618" width="34.625" style="1" customWidth="1"/>
    <col min="15619" max="15619" width="48.25" style="1" customWidth="1"/>
    <col min="15620" max="15620" width="14.375" style="1" customWidth="1"/>
    <col min="15621" max="15621" width="10.625" style="1" customWidth="1"/>
    <col min="15622" max="15622" width="54" style="1" customWidth="1"/>
    <col min="15623" max="15623" width="14.75" style="1" customWidth="1"/>
    <col min="15624" max="15624" width="26.375" style="1" customWidth="1"/>
    <col min="15625" max="15872" width="9" style="1"/>
    <col min="15873" max="15873" width="4.625" style="1" customWidth="1"/>
    <col min="15874" max="15874" width="34.625" style="1" customWidth="1"/>
    <col min="15875" max="15875" width="48.25" style="1" customWidth="1"/>
    <col min="15876" max="15876" width="14.375" style="1" customWidth="1"/>
    <col min="15877" max="15877" width="10.625" style="1" customWidth="1"/>
    <col min="15878" max="15878" width="54" style="1" customWidth="1"/>
    <col min="15879" max="15879" width="14.75" style="1" customWidth="1"/>
    <col min="15880" max="15880" width="26.375" style="1" customWidth="1"/>
    <col min="15881" max="16128" width="9" style="1"/>
    <col min="16129" max="16129" width="4.625" style="1" customWidth="1"/>
    <col min="16130" max="16130" width="34.625" style="1" customWidth="1"/>
    <col min="16131" max="16131" width="48.25" style="1" customWidth="1"/>
    <col min="16132" max="16132" width="14.375" style="1" customWidth="1"/>
    <col min="16133" max="16133" width="10.625" style="1" customWidth="1"/>
    <col min="16134" max="16134" width="54" style="1" customWidth="1"/>
    <col min="16135" max="16135" width="14.75" style="1" customWidth="1"/>
    <col min="16136" max="16136" width="26.375" style="1" customWidth="1"/>
    <col min="16137" max="16384" width="9" style="1"/>
  </cols>
  <sheetData>
    <row r="2" spans="2:12">
      <c r="B2" s="23" t="s">
        <v>80</v>
      </c>
    </row>
    <row r="3" spans="2:12">
      <c r="B3" s="359"/>
      <c r="C3" s="359"/>
      <c r="D3" s="360"/>
      <c r="E3" s="359"/>
      <c r="F3" s="359"/>
      <c r="G3" s="404"/>
      <c r="H3" s="359"/>
    </row>
    <row r="4" spans="2:12" ht="33.799999999999997" customHeight="1">
      <c r="B4" s="177" t="s">
        <v>61</v>
      </c>
      <c r="C4" s="178" t="s">
        <v>81</v>
      </c>
      <c r="D4" s="177" t="s">
        <v>82</v>
      </c>
      <c r="E4" s="177" t="s">
        <v>83</v>
      </c>
      <c r="F4" s="178" t="s">
        <v>84</v>
      </c>
      <c r="G4" s="405" t="s">
        <v>82</v>
      </c>
      <c r="H4" s="177" t="s">
        <v>83</v>
      </c>
    </row>
    <row r="5" spans="2:12">
      <c r="B5" s="3" t="s">
        <v>62</v>
      </c>
      <c r="C5" s="1" t="s">
        <v>183</v>
      </c>
      <c r="D5" s="361">
        <f>SUM(G5:G8)</f>
        <v>17620</v>
      </c>
      <c r="E5" s="3" t="s">
        <v>85</v>
      </c>
      <c r="F5" s="1" t="s">
        <v>86</v>
      </c>
      <c r="G5" s="366">
        <v>16086</v>
      </c>
      <c r="H5" s="3" t="s">
        <v>85</v>
      </c>
      <c r="L5" s="537">
        <v>17620</v>
      </c>
    </row>
    <row r="6" spans="2:12">
      <c r="B6" s="3"/>
      <c r="D6" s="362"/>
      <c r="E6" s="3"/>
      <c r="F6" s="1" t="s">
        <v>87</v>
      </c>
      <c r="G6" s="366">
        <v>1103</v>
      </c>
      <c r="H6" s="3" t="s">
        <v>85</v>
      </c>
      <c r="L6" s="537">
        <v>4083</v>
      </c>
    </row>
    <row r="7" spans="2:12">
      <c r="B7" s="3"/>
      <c r="D7" s="363"/>
      <c r="E7" s="3"/>
      <c r="F7" s="1" t="s">
        <v>88</v>
      </c>
      <c r="G7" s="406">
        <v>253</v>
      </c>
      <c r="H7" s="3" t="s">
        <v>85</v>
      </c>
      <c r="L7" s="537">
        <v>5277</v>
      </c>
    </row>
    <row r="8" spans="2:12">
      <c r="B8" s="364"/>
      <c r="C8" s="384"/>
      <c r="D8" s="401"/>
      <c r="E8" s="364"/>
      <c r="F8" s="364" t="s">
        <v>89</v>
      </c>
      <c r="G8" s="400">
        <v>178</v>
      </c>
      <c r="H8" s="364" t="s">
        <v>85</v>
      </c>
      <c r="L8" s="537">
        <v>2072</v>
      </c>
    </row>
    <row r="9" spans="2:12">
      <c r="B9" s="3" t="s">
        <v>266</v>
      </c>
      <c r="C9" s="1" t="s">
        <v>338</v>
      </c>
      <c r="D9" s="361">
        <f>SUM(G9:G20)</f>
        <v>4083</v>
      </c>
      <c r="E9" s="3" t="s">
        <v>85</v>
      </c>
      <c r="F9" s="1" t="s">
        <v>96</v>
      </c>
      <c r="G9" s="406">
        <v>1804</v>
      </c>
      <c r="H9" s="3" t="s">
        <v>85</v>
      </c>
      <c r="L9" s="537">
        <f>+D40</f>
        <v>93809</v>
      </c>
    </row>
    <row r="10" spans="2:12">
      <c r="B10" s="3"/>
      <c r="C10" s="1" t="s">
        <v>99</v>
      </c>
      <c r="D10" s="362"/>
      <c r="E10" s="3" t="s">
        <v>97</v>
      </c>
      <c r="F10" s="1" t="s">
        <v>98</v>
      </c>
      <c r="G10" s="406">
        <v>133</v>
      </c>
      <c r="H10" s="3" t="s">
        <v>85</v>
      </c>
      <c r="L10" s="537">
        <f>+D44</f>
        <v>6149</v>
      </c>
    </row>
    <row r="11" spans="2:12">
      <c r="B11" s="3"/>
      <c r="D11" s="362"/>
      <c r="E11" s="3"/>
      <c r="F11" s="1" t="s">
        <v>100</v>
      </c>
      <c r="G11" s="406">
        <v>1332</v>
      </c>
      <c r="H11" s="3" t="s">
        <v>85</v>
      </c>
      <c r="L11" s="537">
        <f>+D52</f>
        <v>383194</v>
      </c>
    </row>
    <row r="12" spans="2:12">
      <c r="B12" s="3"/>
      <c r="D12" s="362"/>
      <c r="E12" s="3"/>
      <c r="F12" s="1" t="s">
        <v>101</v>
      </c>
      <c r="G12" s="406">
        <v>21</v>
      </c>
      <c r="H12" s="3" t="s">
        <v>85</v>
      </c>
      <c r="L12" s="537">
        <f>+D64</f>
        <v>34942</v>
      </c>
    </row>
    <row r="13" spans="2:12">
      <c r="B13" s="3"/>
      <c r="D13" s="362"/>
      <c r="E13" s="3"/>
      <c r="F13" s="1" t="s">
        <v>102</v>
      </c>
      <c r="G13" s="406">
        <v>21</v>
      </c>
      <c r="H13" s="3" t="s">
        <v>85</v>
      </c>
      <c r="L13" s="537">
        <f>+D68</f>
        <v>10434</v>
      </c>
    </row>
    <row r="14" spans="2:12">
      <c r="B14" s="3"/>
      <c r="D14" s="362"/>
      <c r="E14" s="3"/>
      <c r="F14" s="365" t="s">
        <v>103</v>
      </c>
      <c r="G14" s="406">
        <v>51</v>
      </c>
      <c r="H14" s="3" t="s">
        <v>85</v>
      </c>
      <c r="J14" s="373"/>
      <c r="L14" s="537">
        <f>+D80</f>
        <v>170115</v>
      </c>
    </row>
    <row r="15" spans="2:12">
      <c r="B15" s="3"/>
      <c r="D15" s="362"/>
      <c r="E15" s="3"/>
      <c r="F15" s="1" t="s">
        <v>104</v>
      </c>
      <c r="G15" s="406">
        <v>4</v>
      </c>
      <c r="H15" s="3" t="s">
        <v>85</v>
      </c>
      <c r="K15" s="373"/>
      <c r="L15" s="537">
        <f>+D81</f>
        <v>75607</v>
      </c>
    </row>
    <row r="16" spans="2:12">
      <c r="B16" s="3"/>
      <c r="D16" s="362"/>
      <c r="E16" s="3"/>
      <c r="F16" s="1" t="s">
        <v>105</v>
      </c>
      <c r="G16" s="406">
        <v>197</v>
      </c>
      <c r="H16" s="3" t="s">
        <v>85</v>
      </c>
      <c r="L16" s="537">
        <f>+D95</f>
        <v>7885</v>
      </c>
    </row>
    <row r="17" spans="2:12">
      <c r="B17" s="3"/>
      <c r="D17" s="362"/>
      <c r="E17" s="3"/>
      <c r="F17" s="1" t="s">
        <v>106</v>
      </c>
      <c r="G17" s="406">
        <v>216</v>
      </c>
      <c r="H17" s="3" t="s">
        <v>85</v>
      </c>
      <c r="L17" s="537">
        <f>+D100</f>
        <v>282</v>
      </c>
    </row>
    <row r="18" spans="2:12" ht="22.6" customHeight="1">
      <c r="B18" s="3"/>
      <c r="D18" s="362"/>
      <c r="E18" s="3"/>
      <c r="F18" s="1" t="s">
        <v>107</v>
      </c>
      <c r="G18" s="406">
        <v>18</v>
      </c>
      <c r="H18" s="3" t="s">
        <v>85</v>
      </c>
      <c r="L18" s="537">
        <f>+D105</f>
        <v>118832</v>
      </c>
    </row>
    <row r="19" spans="2:12">
      <c r="B19" s="3"/>
      <c r="D19" s="363"/>
      <c r="E19" s="3"/>
      <c r="F19" s="1" t="s">
        <v>108</v>
      </c>
      <c r="G19" s="406">
        <v>74</v>
      </c>
      <c r="H19" s="3" t="s">
        <v>85</v>
      </c>
      <c r="L19" s="537">
        <f>+D107</f>
        <v>8620</v>
      </c>
    </row>
    <row r="20" spans="2:12">
      <c r="B20" s="364"/>
      <c r="C20" s="384"/>
      <c r="D20" s="401"/>
      <c r="E20" s="364"/>
      <c r="F20" s="384" t="s">
        <v>109</v>
      </c>
      <c r="G20" s="455">
        <v>212</v>
      </c>
      <c r="H20" s="364" t="s">
        <v>85</v>
      </c>
      <c r="L20" s="537">
        <f>SUM(L5:L19)</f>
        <v>938921</v>
      </c>
    </row>
    <row r="21" spans="2:12">
      <c r="B21" s="3" t="s">
        <v>63</v>
      </c>
      <c r="C21" s="1" t="s">
        <v>339</v>
      </c>
      <c r="D21" s="361">
        <f>SUM(G21:G29)</f>
        <v>5277</v>
      </c>
      <c r="E21" s="3" t="s">
        <v>85</v>
      </c>
      <c r="F21" s="1" t="s">
        <v>92</v>
      </c>
      <c r="G21" s="366">
        <v>1048</v>
      </c>
      <c r="H21" s="3" t="s">
        <v>85</v>
      </c>
    </row>
    <row r="22" spans="2:12">
      <c r="B22" s="3"/>
      <c r="D22" s="3"/>
      <c r="E22" s="3"/>
      <c r="F22" s="3" t="s">
        <v>93</v>
      </c>
      <c r="G22" s="367">
        <v>271</v>
      </c>
      <c r="H22" s="3" t="s">
        <v>85</v>
      </c>
    </row>
    <row r="23" spans="2:12">
      <c r="B23" s="3"/>
      <c r="D23" s="362"/>
      <c r="E23" s="3"/>
      <c r="F23" s="3" t="s">
        <v>94</v>
      </c>
      <c r="G23" s="368">
        <v>47</v>
      </c>
      <c r="H23" s="3" t="s">
        <v>85</v>
      </c>
    </row>
    <row r="24" spans="2:12">
      <c r="B24" s="3"/>
      <c r="D24" s="362"/>
      <c r="E24" s="3"/>
      <c r="F24" s="3" t="s">
        <v>95</v>
      </c>
      <c r="G24" s="368">
        <v>185</v>
      </c>
      <c r="H24" s="3" t="s">
        <v>85</v>
      </c>
    </row>
    <row r="25" spans="2:12">
      <c r="B25" s="3"/>
      <c r="D25" s="362"/>
      <c r="E25" s="3"/>
      <c r="F25" s="3" t="s">
        <v>285</v>
      </c>
      <c r="G25" s="368">
        <v>6</v>
      </c>
      <c r="H25" s="3" t="s">
        <v>85</v>
      </c>
    </row>
    <row r="26" spans="2:12">
      <c r="B26" s="3"/>
      <c r="D26" s="362"/>
      <c r="E26" s="3"/>
      <c r="F26" s="3" t="s">
        <v>247</v>
      </c>
      <c r="G26" s="368">
        <v>12</v>
      </c>
      <c r="H26" s="3" t="s">
        <v>85</v>
      </c>
    </row>
    <row r="27" spans="2:12">
      <c r="B27" s="3"/>
      <c r="D27" s="362"/>
      <c r="E27" s="3"/>
      <c r="F27" s="3" t="s">
        <v>248</v>
      </c>
      <c r="G27" s="368">
        <v>3360</v>
      </c>
      <c r="H27" s="3" t="s">
        <v>85</v>
      </c>
    </row>
    <row r="28" spans="2:12">
      <c r="B28" s="3"/>
      <c r="D28" s="362"/>
      <c r="E28" s="3"/>
      <c r="F28" s="3" t="s">
        <v>249</v>
      </c>
      <c r="G28" s="368">
        <v>330</v>
      </c>
      <c r="H28" s="3" t="s">
        <v>85</v>
      </c>
    </row>
    <row r="29" spans="2:12">
      <c r="B29" s="176"/>
      <c r="C29" s="359"/>
      <c r="D29" s="369"/>
      <c r="E29" s="176"/>
      <c r="F29" s="176" t="s">
        <v>250</v>
      </c>
      <c r="G29" s="370">
        <v>18</v>
      </c>
      <c r="H29" s="364" t="s">
        <v>85</v>
      </c>
    </row>
    <row r="30" spans="2:12">
      <c r="B30" s="3" t="s">
        <v>267</v>
      </c>
      <c r="C30" s="1" t="s">
        <v>317</v>
      </c>
      <c r="D30" s="414">
        <f>SUM(G30:G39)</f>
        <v>2072</v>
      </c>
      <c r="E30" s="3" t="s">
        <v>85</v>
      </c>
      <c r="F30" s="182" t="s">
        <v>90</v>
      </c>
      <c r="G30" s="398">
        <v>1086</v>
      </c>
      <c r="H30" s="3" t="s">
        <v>85</v>
      </c>
    </row>
    <row r="31" spans="2:12">
      <c r="B31" s="3"/>
      <c r="D31" s="362"/>
      <c r="E31" s="3"/>
      <c r="F31" s="182" t="s">
        <v>91</v>
      </c>
      <c r="G31" s="398">
        <v>552</v>
      </c>
      <c r="H31" s="3" t="s">
        <v>85</v>
      </c>
    </row>
    <row r="32" spans="2:12">
      <c r="B32" s="3"/>
      <c r="D32" s="362"/>
      <c r="E32" s="3"/>
      <c r="F32" s="182" t="s">
        <v>238</v>
      </c>
      <c r="G32" s="398">
        <v>52</v>
      </c>
      <c r="H32" s="3" t="s">
        <v>85</v>
      </c>
    </row>
    <row r="33" spans="2:8">
      <c r="B33" s="3"/>
      <c r="D33" s="362"/>
      <c r="E33" s="3"/>
      <c r="F33" s="182" t="s">
        <v>239</v>
      </c>
      <c r="G33" s="398">
        <v>4</v>
      </c>
      <c r="H33" s="3" t="s">
        <v>85</v>
      </c>
    </row>
    <row r="34" spans="2:8">
      <c r="B34" s="3"/>
      <c r="D34" s="362"/>
      <c r="E34" s="3"/>
      <c r="F34" s="182" t="s">
        <v>240</v>
      </c>
      <c r="G34" s="398">
        <v>6</v>
      </c>
      <c r="H34" s="3" t="s">
        <v>85</v>
      </c>
    </row>
    <row r="35" spans="2:8">
      <c r="B35" s="3"/>
      <c r="D35" s="362"/>
      <c r="E35" s="3"/>
      <c r="F35" s="182" t="s">
        <v>241</v>
      </c>
      <c r="G35" s="398">
        <v>32</v>
      </c>
      <c r="H35" s="3" t="s">
        <v>85</v>
      </c>
    </row>
    <row r="36" spans="2:8">
      <c r="B36" s="3"/>
      <c r="D36" s="362"/>
      <c r="E36" s="3"/>
      <c r="F36" s="182" t="s">
        <v>242</v>
      </c>
      <c r="G36" s="398">
        <v>135</v>
      </c>
      <c r="H36" s="3" t="s">
        <v>85</v>
      </c>
    </row>
    <row r="37" spans="2:8">
      <c r="B37" s="3"/>
      <c r="D37" s="362"/>
      <c r="E37" s="3"/>
      <c r="F37" s="182" t="s">
        <v>243</v>
      </c>
      <c r="G37" s="398">
        <v>31</v>
      </c>
      <c r="H37" s="3" t="s">
        <v>85</v>
      </c>
    </row>
    <row r="38" spans="2:8">
      <c r="B38" s="3"/>
      <c r="D38" s="362"/>
      <c r="E38" s="3"/>
      <c r="F38" s="182" t="s">
        <v>244</v>
      </c>
      <c r="G38" s="398">
        <v>152</v>
      </c>
      <c r="H38" s="3" t="s">
        <v>85</v>
      </c>
    </row>
    <row r="39" spans="2:8">
      <c r="B39" s="364"/>
      <c r="C39" s="384"/>
      <c r="D39" s="383"/>
      <c r="E39" s="364"/>
      <c r="F39" s="399" t="s">
        <v>245</v>
      </c>
      <c r="G39" s="400">
        <v>22</v>
      </c>
      <c r="H39" s="364" t="s">
        <v>85</v>
      </c>
    </row>
    <row r="40" spans="2:8">
      <c r="B40" s="3" t="s">
        <v>64</v>
      </c>
      <c r="C40" s="1" t="s">
        <v>110</v>
      </c>
      <c r="D40" s="361">
        <f>SUM(G40:G43)</f>
        <v>93809</v>
      </c>
      <c r="E40" s="3" t="s">
        <v>85</v>
      </c>
      <c r="F40" s="1" t="s">
        <v>111</v>
      </c>
      <c r="G40" s="407">
        <v>87619</v>
      </c>
      <c r="H40" s="3" t="s">
        <v>148</v>
      </c>
    </row>
    <row r="41" spans="2:8">
      <c r="B41" s="3"/>
      <c r="D41" s="362"/>
      <c r="E41" s="3"/>
      <c r="F41" s="1" t="s">
        <v>112</v>
      </c>
      <c r="G41" s="407">
        <v>4959</v>
      </c>
      <c r="H41" s="3" t="s">
        <v>251</v>
      </c>
    </row>
    <row r="42" spans="2:8">
      <c r="B42" s="3"/>
      <c r="D42" s="362"/>
      <c r="E42" s="3"/>
      <c r="F42" s="1" t="s">
        <v>113</v>
      </c>
      <c r="G42" s="407">
        <v>61</v>
      </c>
      <c r="H42" s="3" t="s">
        <v>251</v>
      </c>
    </row>
    <row r="43" spans="2:8">
      <c r="B43" s="364"/>
      <c r="C43" s="384"/>
      <c r="D43" s="383"/>
      <c r="E43" s="364"/>
      <c r="F43" s="384" t="s">
        <v>114</v>
      </c>
      <c r="G43" s="456">
        <v>1170</v>
      </c>
      <c r="H43" s="364" t="s">
        <v>251</v>
      </c>
    </row>
    <row r="44" spans="2:8">
      <c r="B44" s="3" t="s">
        <v>65</v>
      </c>
      <c r="C44" s="1" t="s">
        <v>286</v>
      </c>
      <c r="D44" s="361">
        <f>SUM(G44:G51)</f>
        <v>6149</v>
      </c>
      <c r="E44" s="3" t="s">
        <v>85</v>
      </c>
      <c r="F44" s="3" t="s">
        <v>290</v>
      </c>
      <c r="G44" s="408">
        <v>2797</v>
      </c>
      <c r="H44" s="3" t="s">
        <v>85</v>
      </c>
    </row>
    <row r="45" spans="2:8">
      <c r="B45" s="3"/>
      <c r="D45" s="371"/>
      <c r="E45" s="3"/>
      <c r="F45" s="3" t="s">
        <v>289</v>
      </c>
      <c r="G45" s="408">
        <v>1054</v>
      </c>
      <c r="H45" s="3" t="s">
        <v>85</v>
      </c>
    </row>
    <row r="46" spans="2:8">
      <c r="B46" s="3"/>
      <c r="D46" s="371"/>
      <c r="E46" s="3"/>
      <c r="F46" s="3" t="s">
        <v>288</v>
      </c>
      <c r="G46" s="408">
        <v>366</v>
      </c>
      <c r="H46" s="3" t="s">
        <v>85</v>
      </c>
    </row>
    <row r="47" spans="2:8">
      <c r="B47" s="3"/>
      <c r="D47" s="371"/>
      <c r="E47" s="3"/>
      <c r="F47" s="3" t="s">
        <v>287</v>
      </c>
      <c r="G47" s="408">
        <v>39</v>
      </c>
      <c r="H47" s="3" t="s">
        <v>85</v>
      </c>
    </row>
    <row r="48" spans="2:8">
      <c r="B48" s="3"/>
      <c r="D48" s="371"/>
      <c r="E48" s="3"/>
      <c r="F48" s="3" t="s">
        <v>291</v>
      </c>
      <c r="G48" s="408">
        <v>1124</v>
      </c>
      <c r="H48" s="3" t="s">
        <v>85</v>
      </c>
    </row>
    <row r="49" spans="2:8">
      <c r="B49" s="3"/>
      <c r="D49" s="371"/>
      <c r="E49" s="3"/>
      <c r="F49" s="3" t="s">
        <v>292</v>
      </c>
      <c r="G49" s="408">
        <v>175</v>
      </c>
      <c r="H49" s="3" t="s">
        <v>85</v>
      </c>
    </row>
    <row r="50" spans="2:8">
      <c r="B50" s="3"/>
      <c r="D50" s="371"/>
      <c r="E50" s="3"/>
      <c r="F50" s="3" t="s">
        <v>293</v>
      </c>
      <c r="G50" s="408">
        <v>133</v>
      </c>
      <c r="H50" s="3" t="s">
        <v>85</v>
      </c>
    </row>
    <row r="51" spans="2:8">
      <c r="B51" s="364"/>
      <c r="C51" s="384"/>
      <c r="D51" s="457"/>
      <c r="E51" s="364"/>
      <c r="F51" s="364" t="s">
        <v>294</v>
      </c>
      <c r="G51" s="458">
        <v>461</v>
      </c>
      <c r="H51" s="364" t="s">
        <v>85</v>
      </c>
    </row>
    <row r="52" spans="2:8">
      <c r="B52" s="3" t="s">
        <v>269</v>
      </c>
      <c r="C52" s="1" t="s">
        <v>318</v>
      </c>
      <c r="D52" s="361">
        <f>SUM(G52:G63)</f>
        <v>383194</v>
      </c>
      <c r="E52" s="3" t="s">
        <v>85</v>
      </c>
      <c r="F52" s="3" t="s">
        <v>115</v>
      </c>
      <c r="G52" s="408">
        <v>19177</v>
      </c>
      <c r="H52" s="3" t="s">
        <v>85</v>
      </c>
    </row>
    <row r="53" spans="2:8">
      <c r="B53" s="3" t="s">
        <v>116</v>
      </c>
      <c r="D53" s="371"/>
      <c r="E53" s="3"/>
      <c r="F53" s="3" t="s">
        <v>117</v>
      </c>
      <c r="G53" s="408">
        <v>44960</v>
      </c>
      <c r="H53" s="3" t="s">
        <v>85</v>
      </c>
    </row>
    <row r="54" spans="2:8">
      <c r="B54" s="3"/>
      <c r="D54" s="371"/>
      <c r="E54" s="3"/>
      <c r="F54" s="3" t="s">
        <v>118</v>
      </c>
      <c r="G54" s="408">
        <v>18789</v>
      </c>
      <c r="H54" s="3" t="s">
        <v>85</v>
      </c>
    </row>
    <row r="55" spans="2:8">
      <c r="B55" s="3"/>
      <c r="D55" s="371"/>
      <c r="E55" s="3"/>
      <c r="F55" s="3" t="s">
        <v>119</v>
      </c>
      <c r="G55" s="408">
        <v>34867</v>
      </c>
      <c r="H55" s="3" t="s">
        <v>85</v>
      </c>
    </row>
    <row r="56" spans="2:8">
      <c r="B56" s="3"/>
      <c r="D56" s="371"/>
      <c r="E56" s="3"/>
      <c r="F56" s="3" t="s">
        <v>120</v>
      </c>
      <c r="G56" s="408">
        <v>21198</v>
      </c>
      <c r="H56" s="3" t="s">
        <v>85</v>
      </c>
    </row>
    <row r="57" spans="2:8">
      <c r="B57" s="3"/>
      <c r="D57" s="371"/>
      <c r="E57" s="3"/>
      <c r="F57" s="3" t="s">
        <v>297</v>
      </c>
      <c r="G57" s="408">
        <v>0</v>
      </c>
      <c r="H57" s="3" t="s">
        <v>85</v>
      </c>
    </row>
    <row r="58" spans="2:8">
      <c r="B58" s="3"/>
      <c r="D58" s="371"/>
      <c r="E58" s="3"/>
      <c r="F58" s="3" t="s">
        <v>121</v>
      </c>
      <c r="G58" s="408">
        <v>7499</v>
      </c>
      <c r="H58" s="3" t="s">
        <v>85</v>
      </c>
    </row>
    <row r="59" spans="2:8">
      <c r="B59" s="3"/>
      <c r="D59" s="371"/>
      <c r="E59" s="3"/>
      <c r="F59" s="3" t="s">
        <v>122</v>
      </c>
      <c r="G59" s="408">
        <v>135489</v>
      </c>
      <c r="H59" s="3" t="s">
        <v>85</v>
      </c>
    </row>
    <row r="60" spans="2:8">
      <c r="B60" s="3"/>
      <c r="D60" s="371"/>
      <c r="E60" s="3"/>
      <c r="F60" s="3" t="s">
        <v>123</v>
      </c>
      <c r="G60" s="408">
        <v>81516</v>
      </c>
      <c r="H60" s="3" t="s">
        <v>85</v>
      </c>
    </row>
    <row r="61" spans="2:8">
      <c r="B61" s="3"/>
      <c r="D61" s="371"/>
      <c r="E61" s="3"/>
      <c r="F61" s="3" t="s">
        <v>124</v>
      </c>
      <c r="G61" s="408">
        <v>16735</v>
      </c>
      <c r="H61" s="3" t="s">
        <v>85</v>
      </c>
    </row>
    <row r="62" spans="2:8">
      <c r="B62" s="3"/>
      <c r="D62" s="371"/>
      <c r="E62" s="3"/>
      <c r="F62" s="3" t="s">
        <v>295</v>
      </c>
      <c r="G62" s="408">
        <v>2442</v>
      </c>
      <c r="H62" s="3" t="s">
        <v>85</v>
      </c>
    </row>
    <row r="63" spans="2:8">
      <c r="B63" s="364"/>
      <c r="C63" s="384"/>
      <c r="D63" s="457"/>
      <c r="E63" s="364"/>
      <c r="F63" s="364" t="s">
        <v>296</v>
      </c>
      <c r="G63" s="458">
        <v>522</v>
      </c>
      <c r="H63" s="364" t="s">
        <v>85</v>
      </c>
    </row>
    <row r="64" spans="2:8">
      <c r="B64" s="3" t="s">
        <v>67</v>
      </c>
      <c r="C64" s="1" t="s">
        <v>319</v>
      </c>
      <c r="D64" s="361">
        <f>SUM(G64:G67)</f>
        <v>34942</v>
      </c>
      <c r="E64" s="3" t="s">
        <v>85</v>
      </c>
      <c r="F64" s="3" t="s">
        <v>125</v>
      </c>
      <c r="G64" s="408">
        <v>8129</v>
      </c>
      <c r="H64" s="3" t="s">
        <v>85</v>
      </c>
    </row>
    <row r="65" spans="2:8">
      <c r="B65" s="3"/>
      <c r="D65" s="362"/>
      <c r="E65" s="4"/>
      <c r="F65" s="3" t="s">
        <v>126</v>
      </c>
      <c r="G65" s="408">
        <v>8624</v>
      </c>
      <c r="H65" s="3" t="s">
        <v>85</v>
      </c>
    </row>
    <row r="66" spans="2:8">
      <c r="B66" s="3"/>
      <c r="D66" s="362"/>
      <c r="E66" s="3"/>
      <c r="F66" s="3" t="s">
        <v>127</v>
      </c>
      <c r="G66" s="408">
        <v>12041</v>
      </c>
      <c r="H66" s="3" t="s">
        <v>85</v>
      </c>
    </row>
    <row r="67" spans="2:8">
      <c r="B67" s="364"/>
      <c r="C67" s="384"/>
      <c r="D67" s="383"/>
      <c r="E67" s="364"/>
      <c r="F67" s="364" t="s">
        <v>128</v>
      </c>
      <c r="G67" s="458">
        <v>6148</v>
      </c>
      <c r="H67" s="364" t="s">
        <v>85</v>
      </c>
    </row>
    <row r="68" spans="2:8">
      <c r="B68" s="3" t="s">
        <v>68</v>
      </c>
      <c r="C68" s="1" t="s">
        <v>320</v>
      </c>
      <c r="D68" s="361">
        <f>SUM(G68:G79)</f>
        <v>10434</v>
      </c>
      <c r="E68" s="3" t="s">
        <v>85</v>
      </c>
      <c r="F68" s="3" t="s">
        <v>129</v>
      </c>
      <c r="G68" s="408">
        <v>4053</v>
      </c>
      <c r="H68" s="3" t="s">
        <v>85</v>
      </c>
    </row>
    <row r="69" spans="2:8">
      <c r="B69" s="3"/>
      <c r="D69" s="362"/>
      <c r="E69" s="3"/>
      <c r="F69" s="3" t="s">
        <v>130</v>
      </c>
      <c r="G69" s="408">
        <v>1244</v>
      </c>
      <c r="H69" s="3" t="s">
        <v>85</v>
      </c>
    </row>
    <row r="70" spans="2:8">
      <c r="B70" s="3"/>
      <c r="D70" s="362"/>
      <c r="E70" s="3"/>
      <c r="F70" s="3" t="s">
        <v>131</v>
      </c>
      <c r="G70" s="408">
        <v>1420</v>
      </c>
      <c r="H70" s="3" t="s">
        <v>85</v>
      </c>
    </row>
    <row r="71" spans="2:8">
      <c r="B71" s="3"/>
      <c r="D71" s="362"/>
      <c r="E71" s="3"/>
      <c r="F71" s="3" t="s">
        <v>132</v>
      </c>
      <c r="G71" s="408">
        <v>51</v>
      </c>
      <c r="H71" s="3" t="s">
        <v>85</v>
      </c>
    </row>
    <row r="72" spans="2:8">
      <c r="B72" s="3"/>
      <c r="D72" s="362"/>
      <c r="E72" s="3"/>
      <c r="F72" s="3" t="s">
        <v>133</v>
      </c>
      <c r="G72" s="408">
        <v>1454</v>
      </c>
      <c r="H72" s="3" t="s">
        <v>85</v>
      </c>
    </row>
    <row r="73" spans="2:8">
      <c r="B73" s="3"/>
      <c r="D73" s="362"/>
      <c r="E73" s="3"/>
      <c r="F73" s="3" t="s">
        <v>134</v>
      </c>
      <c r="G73" s="408">
        <v>44</v>
      </c>
      <c r="H73" s="3" t="s">
        <v>85</v>
      </c>
    </row>
    <row r="74" spans="2:8">
      <c r="B74" s="3"/>
      <c r="D74" s="362"/>
      <c r="E74" s="3"/>
      <c r="F74" s="3" t="s">
        <v>135</v>
      </c>
      <c r="G74" s="408">
        <v>14</v>
      </c>
      <c r="H74" s="3" t="s">
        <v>85</v>
      </c>
    </row>
    <row r="75" spans="2:8">
      <c r="B75" s="3"/>
      <c r="D75" s="362"/>
      <c r="E75" s="3"/>
      <c r="F75" s="3" t="s">
        <v>136</v>
      </c>
      <c r="G75" s="408">
        <v>1023</v>
      </c>
      <c r="H75" s="3" t="s">
        <v>85</v>
      </c>
    </row>
    <row r="76" spans="2:8">
      <c r="B76" s="3"/>
      <c r="D76" s="362"/>
      <c r="E76" s="3"/>
      <c r="F76" s="3" t="s">
        <v>137</v>
      </c>
      <c r="G76" s="408">
        <v>234</v>
      </c>
      <c r="H76" s="3" t="s">
        <v>85</v>
      </c>
    </row>
    <row r="77" spans="2:8">
      <c r="B77" s="3"/>
      <c r="D77" s="362"/>
      <c r="E77" s="3"/>
      <c r="F77" s="3" t="s">
        <v>138</v>
      </c>
      <c r="G77" s="408">
        <v>11</v>
      </c>
      <c r="H77" s="3" t="s">
        <v>85</v>
      </c>
    </row>
    <row r="78" spans="2:8">
      <c r="B78" s="3"/>
      <c r="D78" s="362"/>
      <c r="E78" s="3"/>
      <c r="F78" s="3" t="s">
        <v>139</v>
      </c>
      <c r="G78" s="408">
        <v>3</v>
      </c>
      <c r="H78" s="3" t="s">
        <v>85</v>
      </c>
    </row>
    <row r="79" spans="2:8">
      <c r="B79" s="364"/>
      <c r="C79" s="384"/>
      <c r="D79" s="383"/>
      <c r="E79" s="364"/>
      <c r="F79" s="364" t="s">
        <v>140</v>
      </c>
      <c r="G79" s="458">
        <v>883</v>
      </c>
      <c r="H79" s="364" t="s">
        <v>85</v>
      </c>
    </row>
    <row r="80" spans="2:8">
      <c r="B80" s="641" t="s">
        <v>69</v>
      </c>
      <c r="C80" s="642" t="s">
        <v>321</v>
      </c>
      <c r="D80" s="643">
        <f>SUM(G80:G80)</f>
        <v>170115</v>
      </c>
      <c r="E80" s="644" t="s">
        <v>85</v>
      </c>
      <c r="F80" s="641" t="s">
        <v>298</v>
      </c>
      <c r="G80" s="645">
        <v>170115</v>
      </c>
      <c r="H80" s="641" t="s">
        <v>142</v>
      </c>
    </row>
    <row r="81" spans="2:13">
      <c r="B81" s="372" t="s">
        <v>270</v>
      </c>
      <c r="C81" s="373" t="s">
        <v>322</v>
      </c>
      <c r="D81" s="361">
        <f>SUM(G81:G94)</f>
        <v>75607</v>
      </c>
      <c r="E81" s="374" t="s">
        <v>85</v>
      </c>
      <c r="F81" s="3" t="s">
        <v>144</v>
      </c>
      <c r="G81" s="408">
        <v>213</v>
      </c>
      <c r="H81" s="372" t="s">
        <v>85</v>
      </c>
      <c r="M81" s="1" t="s">
        <v>145</v>
      </c>
    </row>
    <row r="82" spans="2:13">
      <c r="B82" s="372" t="s">
        <v>263</v>
      </c>
      <c r="C82" s="375"/>
      <c r="D82" s="376"/>
      <c r="E82" s="374"/>
      <c r="F82" s="3" t="s">
        <v>301</v>
      </c>
      <c r="G82" s="408">
        <v>2428</v>
      </c>
      <c r="H82" s="372" t="s">
        <v>85</v>
      </c>
    </row>
    <row r="83" spans="2:13">
      <c r="B83" s="372"/>
      <c r="C83" s="375"/>
      <c r="D83" s="362"/>
      <c r="E83" s="374"/>
      <c r="F83" s="3" t="s">
        <v>302</v>
      </c>
      <c r="G83" s="408">
        <v>643</v>
      </c>
      <c r="H83" s="372" t="s">
        <v>85</v>
      </c>
    </row>
    <row r="84" spans="2:13">
      <c r="B84" s="372"/>
      <c r="C84" s="375"/>
      <c r="D84" s="362"/>
      <c r="E84" s="374"/>
      <c r="F84" s="3" t="s">
        <v>303</v>
      </c>
      <c r="G84" s="408">
        <v>840</v>
      </c>
      <c r="H84" s="372" t="s">
        <v>85</v>
      </c>
    </row>
    <row r="85" spans="2:13">
      <c r="B85" s="372"/>
      <c r="C85" s="375"/>
      <c r="D85" s="362"/>
      <c r="E85" s="374"/>
      <c r="F85" s="3" t="s">
        <v>146</v>
      </c>
      <c r="G85" s="408">
        <v>915</v>
      </c>
      <c r="H85" s="372" t="s">
        <v>85</v>
      </c>
    </row>
    <row r="86" spans="2:13">
      <c r="B86" s="372"/>
      <c r="C86" s="375"/>
      <c r="D86" s="362"/>
      <c r="E86" s="374"/>
      <c r="F86" s="377" t="s">
        <v>147</v>
      </c>
      <c r="G86" s="408">
        <v>533</v>
      </c>
      <c r="H86" s="372" t="s">
        <v>85</v>
      </c>
    </row>
    <row r="87" spans="2:13">
      <c r="B87" s="3"/>
      <c r="D87" s="362"/>
      <c r="E87" s="378"/>
      <c r="F87" s="377" t="s">
        <v>304</v>
      </c>
      <c r="G87" s="408">
        <v>55</v>
      </c>
      <c r="H87" s="3" t="s">
        <v>85</v>
      </c>
    </row>
    <row r="88" spans="2:13">
      <c r="B88" s="372"/>
      <c r="C88" s="373"/>
      <c r="D88" s="362"/>
      <c r="E88" s="372"/>
      <c r="F88" s="1" t="s">
        <v>305</v>
      </c>
      <c r="G88" s="406">
        <v>28</v>
      </c>
      <c r="H88" s="372" t="s">
        <v>148</v>
      </c>
    </row>
    <row r="89" spans="2:13">
      <c r="B89" s="3"/>
      <c r="D89" s="362"/>
      <c r="E89" s="378"/>
      <c r="F89" s="377" t="s">
        <v>348</v>
      </c>
      <c r="G89" s="408">
        <v>1965</v>
      </c>
      <c r="H89" s="3" t="s">
        <v>85</v>
      </c>
    </row>
    <row r="90" spans="2:13">
      <c r="B90" s="3"/>
      <c r="D90" s="362"/>
      <c r="E90" s="378"/>
      <c r="F90" s="377" t="s">
        <v>149</v>
      </c>
      <c r="G90" s="408">
        <v>5250</v>
      </c>
      <c r="H90" s="3" t="s">
        <v>150</v>
      </c>
    </row>
    <row r="91" spans="2:13">
      <c r="B91" s="3"/>
      <c r="D91" s="362"/>
      <c r="E91" s="378"/>
      <c r="F91" s="377" t="s">
        <v>151</v>
      </c>
      <c r="G91" s="408">
        <v>36323</v>
      </c>
      <c r="H91" s="3" t="s">
        <v>85</v>
      </c>
    </row>
    <row r="92" spans="2:13">
      <c r="B92" s="3"/>
      <c r="D92" s="362"/>
      <c r="E92" s="378"/>
      <c r="F92" s="377" t="s">
        <v>152</v>
      </c>
      <c r="G92" s="408">
        <v>17849</v>
      </c>
      <c r="H92" s="3" t="s">
        <v>85</v>
      </c>
    </row>
    <row r="93" spans="2:13">
      <c r="B93" s="3"/>
      <c r="D93" s="362"/>
      <c r="E93" s="378"/>
      <c r="F93" s="379" t="s">
        <v>153</v>
      </c>
      <c r="G93" s="408">
        <v>8339</v>
      </c>
      <c r="H93" s="3" t="s">
        <v>85</v>
      </c>
    </row>
    <row r="94" spans="2:13">
      <c r="B94" s="364"/>
      <c r="C94" s="384"/>
      <c r="D94" s="383"/>
      <c r="E94" s="459"/>
      <c r="F94" s="460" t="s">
        <v>349</v>
      </c>
      <c r="G94" s="458">
        <v>226</v>
      </c>
      <c r="H94" s="364" t="s">
        <v>85</v>
      </c>
    </row>
    <row r="95" spans="2:13" s="380" customFormat="1">
      <c r="B95" s="3" t="s">
        <v>271</v>
      </c>
      <c r="C95" s="1" t="s">
        <v>323</v>
      </c>
      <c r="D95" s="416">
        <f>SUM(G95:G99)</f>
        <v>7885</v>
      </c>
      <c r="E95" s="3" t="s">
        <v>148</v>
      </c>
      <c r="F95" s="3" t="s">
        <v>306</v>
      </c>
      <c r="G95" s="406">
        <v>1181</v>
      </c>
      <c r="H95" s="3" t="s">
        <v>148</v>
      </c>
      <c r="L95" s="631"/>
    </row>
    <row r="96" spans="2:13">
      <c r="B96" s="372"/>
      <c r="C96" s="375"/>
      <c r="D96" s="362"/>
      <c r="E96" s="372"/>
      <c r="F96" s="1" t="s">
        <v>307</v>
      </c>
      <c r="G96" s="409">
        <v>3622</v>
      </c>
      <c r="H96" s="3" t="s">
        <v>148</v>
      </c>
    </row>
    <row r="97" spans="2:10">
      <c r="B97" s="372"/>
      <c r="C97" s="375"/>
      <c r="D97" s="362"/>
      <c r="E97" s="372"/>
      <c r="F97" s="1" t="s">
        <v>308</v>
      </c>
      <c r="G97" s="409">
        <v>1390</v>
      </c>
      <c r="H97" s="3" t="s">
        <v>148</v>
      </c>
    </row>
    <row r="98" spans="2:10">
      <c r="B98" s="372"/>
      <c r="C98" s="375"/>
      <c r="D98" s="362"/>
      <c r="E98" s="372"/>
      <c r="F98" s="1" t="s">
        <v>309</v>
      </c>
      <c r="G98" s="409">
        <v>588</v>
      </c>
      <c r="H98" s="3" t="s">
        <v>148</v>
      </c>
    </row>
    <row r="99" spans="2:10">
      <c r="B99" s="381"/>
      <c r="C99" s="382"/>
      <c r="D99" s="383"/>
      <c r="E99" s="381"/>
      <c r="F99" s="384" t="s">
        <v>310</v>
      </c>
      <c r="G99" s="415">
        <v>1104</v>
      </c>
      <c r="H99" s="381" t="s">
        <v>148</v>
      </c>
    </row>
    <row r="100" spans="2:10">
      <c r="B100" s="3" t="s">
        <v>155</v>
      </c>
      <c r="C100" s="1" t="s">
        <v>311</v>
      </c>
      <c r="D100" s="361">
        <f>SUM(G100:G104)</f>
        <v>282</v>
      </c>
      <c r="E100" s="3" t="s">
        <v>85</v>
      </c>
      <c r="F100" s="1" t="s">
        <v>312</v>
      </c>
      <c r="G100" s="407">
        <v>80</v>
      </c>
      <c r="H100" s="3" t="s">
        <v>85</v>
      </c>
    </row>
    <row r="101" spans="2:10">
      <c r="B101" s="3"/>
      <c r="D101" s="361"/>
      <c r="E101" s="3"/>
      <c r="F101" s="1" t="s">
        <v>313</v>
      </c>
      <c r="G101" s="407">
        <v>30</v>
      </c>
      <c r="H101" s="3" t="s">
        <v>85</v>
      </c>
    </row>
    <row r="102" spans="2:10">
      <c r="B102" s="3"/>
      <c r="D102" s="361"/>
      <c r="E102" s="3"/>
      <c r="F102" s="1" t="s">
        <v>314</v>
      </c>
      <c r="G102" s="407">
        <v>16</v>
      </c>
      <c r="H102" s="3" t="s">
        <v>85</v>
      </c>
    </row>
    <row r="103" spans="2:10">
      <c r="B103" s="3"/>
      <c r="D103" s="361"/>
      <c r="E103" s="3"/>
      <c r="F103" s="1" t="s">
        <v>315</v>
      </c>
      <c r="G103" s="407">
        <v>65</v>
      </c>
      <c r="H103" s="3" t="s">
        <v>85</v>
      </c>
    </row>
    <row r="104" spans="2:10">
      <c r="B104" s="364"/>
      <c r="C104" s="384"/>
      <c r="D104" s="461"/>
      <c r="E104" s="364"/>
      <c r="F104" s="384" t="s">
        <v>316</v>
      </c>
      <c r="G104" s="456">
        <v>91</v>
      </c>
      <c r="H104" s="364" t="s">
        <v>85</v>
      </c>
    </row>
    <row r="105" spans="2:10">
      <c r="B105" s="3" t="s">
        <v>272</v>
      </c>
      <c r="C105" s="1" t="s">
        <v>156</v>
      </c>
      <c r="D105" s="361">
        <f>SUM(G105:G106)</f>
        <v>118832</v>
      </c>
      <c r="E105" s="3" t="s">
        <v>85</v>
      </c>
      <c r="F105" s="3" t="s">
        <v>157</v>
      </c>
      <c r="G105" s="406">
        <v>74363</v>
      </c>
      <c r="H105" s="3" t="s">
        <v>85</v>
      </c>
    </row>
    <row r="106" spans="2:10">
      <c r="B106" s="364"/>
      <c r="C106" s="384"/>
      <c r="D106" s="383"/>
      <c r="E106" s="364"/>
      <c r="F106" s="364" t="s">
        <v>158</v>
      </c>
      <c r="G106" s="455">
        <v>44469</v>
      </c>
      <c r="H106" s="364" t="s">
        <v>85</v>
      </c>
    </row>
    <row r="107" spans="2:10">
      <c r="B107" s="3" t="s">
        <v>273</v>
      </c>
      <c r="C107" s="1" t="s">
        <v>324</v>
      </c>
      <c r="D107" s="361">
        <f>SUM(G107:G109)</f>
        <v>8620</v>
      </c>
      <c r="E107" s="3" t="s">
        <v>85</v>
      </c>
      <c r="F107" s="3" t="s">
        <v>325</v>
      </c>
      <c r="G107" s="407">
        <v>4836</v>
      </c>
      <c r="H107" s="3" t="s">
        <v>85</v>
      </c>
    </row>
    <row r="108" spans="2:10">
      <c r="B108" s="3"/>
      <c r="D108" s="362"/>
      <c r="E108" s="3"/>
      <c r="F108" s="3" t="s">
        <v>326</v>
      </c>
      <c r="G108" s="407">
        <v>2195</v>
      </c>
      <c r="H108" s="3" t="s">
        <v>85</v>
      </c>
    </row>
    <row r="109" spans="2:10">
      <c r="B109" s="3"/>
      <c r="D109" s="362"/>
      <c r="E109" s="3"/>
      <c r="F109" s="3" t="s">
        <v>327</v>
      </c>
      <c r="G109" s="407">
        <v>1589</v>
      </c>
      <c r="H109" s="3" t="s">
        <v>85</v>
      </c>
    </row>
    <row r="110" spans="2:10" ht="30.1" customHeight="1">
      <c r="B110" s="385" t="s">
        <v>71</v>
      </c>
      <c r="C110" s="386"/>
      <c r="D110" s="387"/>
      <c r="E110" s="386"/>
      <c r="F110" s="388"/>
      <c r="G110" s="410"/>
      <c r="H110" s="389"/>
    </row>
    <row r="111" spans="2:10" ht="21.1" customHeight="1">
      <c r="B111" s="390" t="s">
        <v>72</v>
      </c>
      <c r="C111" s="390"/>
      <c r="D111" s="391"/>
      <c r="E111" s="390"/>
      <c r="F111" s="390" t="s">
        <v>350</v>
      </c>
      <c r="G111" s="392">
        <v>97500</v>
      </c>
      <c r="H111" s="393" t="s">
        <v>329</v>
      </c>
      <c r="J111" s="394"/>
    </row>
    <row r="112" spans="2:10">
      <c r="B112" s="4" t="s">
        <v>73</v>
      </c>
      <c r="C112" s="3"/>
      <c r="E112" s="4"/>
      <c r="F112" s="390" t="s">
        <v>334</v>
      </c>
      <c r="G112" s="411">
        <v>395780</v>
      </c>
      <c r="H112" s="182" t="s">
        <v>328</v>
      </c>
    </row>
    <row r="113" spans="2:8">
      <c r="B113" s="4" t="s">
        <v>74</v>
      </c>
      <c r="C113" s="3"/>
      <c r="E113" s="4"/>
      <c r="F113" s="390" t="s">
        <v>335</v>
      </c>
      <c r="G113" s="412">
        <v>1650</v>
      </c>
      <c r="H113" s="182" t="s">
        <v>159</v>
      </c>
    </row>
    <row r="114" spans="2:8">
      <c r="B114" s="4" t="s">
        <v>75</v>
      </c>
      <c r="C114" s="3"/>
      <c r="E114" s="4"/>
      <c r="F114" s="390" t="s">
        <v>351</v>
      </c>
      <c r="G114" s="412">
        <v>14500</v>
      </c>
      <c r="H114" s="182" t="s">
        <v>85</v>
      </c>
    </row>
    <row r="115" spans="2:8">
      <c r="B115" s="4" t="s">
        <v>275</v>
      </c>
      <c r="C115" s="3"/>
      <c r="E115" s="4"/>
      <c r="F115" s="390" t="s">
        <v>352</v>
      </c>
      <c r="G115" s="412">
        <v>227775</v>
      </c>
      <c r="H115" s="182" t="s">
        <v>85</v>
      </c>
    </row>
    <row r="116" spans="2:8">
      <c r="B116" s="4" t="s">
        <v>276</v>
      </c>
      <c r="C116" s="3"/>
      <c r="E116" s="4"/>
      <c r="F116" s="390" t="s">
        <v>353</v>
      </c>
      <c r="G116" s="412">
        <v>196989</v>
      </c>
      <c r="H116" s="182" t="s">
        <v>85</v>
      </c>
    </row>
    <row r="117" spans="2:8">
      <c r="B117" s="393" t="s">
        <v>76</v>
      </c>
      <c r="C117" s="3"/>
      <c r="D117" s="1"/>
      <c r="E117" s="4"/>
      <c r="F117" s="390" t="s">
        <v>354</v>
      </c>
      <c r="G117" s="412">
        <v>59</v>
      </c>
      <c r="H117" s="182" t="s">
        <v>154</v>
      </c>
    </row>
    <row r="118" spans="2:8">
      <c r="B118" s="4" t="s">
        <v>77</v>
      </c>
      <c r="C118" s="3"/>
      <c r="E118" s="4"/>
      <c r="F118" s="390" t="s">
        <v>355</v>
      </c>
      <c r="G118" s="412">
        <v>14419</v>
      </c>
      <c r="H118" s="182" t="s">
        <v>85</v>
      </c>
    </row>
    <row r="119" spans="2:8">
      <c r="B119" s="393" t="s">
        <v>78</v>
      </c>
      <c r="C119" s="3"/>
      <c r="D119" s="1"/>
      <c r="E119" s="4"/>
      <c r="F119" s="390" t="s">
        <v>336</v>
      </c>
      <c r="G119" s="412">
        <v>1106</v>
      </c>
      <c r="H119" s="182" t="s">
        <v>328</v>
      </c>
    </row>
    <row r="120" spans="2:8">
      <c r="B120" s="395" t="s">
        <v>79</v>
      </c>
      <c r="C120" s="364"/>
      <c r="D120" s="384"/>
      <c r="E120" s="396"/>
      <c r="F120" s="397" t="s">
        <v>356</v>
      </c>
      <c r="G120" s="413">
        <v>2858</v>
      </c>
      <c r="H120" s="364" t="s">
        <v>330</v>
      </c>
    </row>
    <row r="122" spans="2:8">
      <c r="B122" s="1" t="s">
        <v>160</v>
      </c>
      <c r="G122" s="1"/>
    </row>
    <row r="123" spans="2:8">
      <c r="G123" s="403">
        <f>SUM(G111:G121)-G117</f>
        <v>952577</v>
      </c>
    </row>
    <row r="125" spans="2:8">
      <c r="G125" s="403">
        <f>938921-D100</f>
        <v>938639</v>
      </c>
    </row>
    <row r="126" spans="2:8">
      <c r="H126" s="637">
        <f>SUM(G123:G126)</f>
        <v>1891216</v>
      </c>
    </row>
  </sheetData>
  <autoFilter ref="B2:B140" xr:uid="{2D3DED3F-BB60-418D-9629-8138B9D08540}"/>
  <pageMargins left="0.7" right="0.7" top="0.75" bottom="0.75" header="0.3" footer="0.3"/>
  <pageSetup paperSize="9" scale="6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8BEA-0899-4E32-8201-6836F5CE7C00}">
  <sheetPr>
    <tabColor rgb="FF00B050"/>
    <pageSetUpPr fitToPage="1"/>
  </sheetPr>
  <dimension ref="A1:AH37"/>
  <sheetViews>
    <sheetView zoomScale="90" zoomScaleNormal="90" workbookViewId="0">
      <pane xSplit="1" topLeftCell="B1" activePane="topRight" state="frozen"/>
      <selection pane="topRight" sqref="A1:M33"/>
    </sheetView>
  </sheetViews>
  <sheetFormatPr defaultRowHeight="21.1"/>
  <cols>
    <col min="1" max="1" width="44.25" style="1" customWidth="1"/>
    <col min="2" max="2" width="18.125" style="1" customWidth="1"/>
    <col min="3" max="3" width="20.75" style="1" customWidth="1"/>
    <col min="4" max="4" width="16.125" style="1" customWidth="1"/>
    <col min="5" max="5" width="17.125" style="1" customWidth="1"/>
    <col min="6" max="6" width="14.875" style="1" customWidth="1"/>
    <col min="7" max="7" width="20.75" style="1" customWidth="1"/>
    <col min="8" max="9" width="17.625" style="1" customWidth="1"/>
    <col min="10" max="10" width="15.875" style="1" customWidth="1"/>
    <col min="11" max="11" width="18.125" style="1" customWidth="1"/>
    <col min="12" max="12" width="17.625" style="1" customWidth="1"/>
    <col min="13" max="13" width="20.75" style="1" customWidth="1"/>
    <col min="14" max="14" width="13.375" style="30" bestFit="1" customWidth="1"/>
    <col min="15" max="15" width="12.25" style="45" bestFit="1" customWidth="1"/>
    <col min="16" max="252" width="9" style="1"/>
    <col min="253" max="253" width="44.25" style="1" customWidth="1"/>
    <col min="254" max="254" width="18.125" style="1" customWidth="1"/>
    <col min="255" max="255" width="20.75" style="1" customWidth="1"/>
    <col min="256" max="256" width="16.125" style="1" customWidth="1"/>
    <col min="257" max="257" width="17.125" style="1" customWidth="1"/>
    <col min="258" max="258" width="14.875" style="1" customWidth="1"/>
    <col min="259" max="259" width="20.75" style="1" customWidth="1"/>
    <col min="260" max="261" width="17.625" style="1" customWidth="1"/>
    <col min="262" max="262" width="15.875" style="1" bestFit="1" customWidth="1"/>
    <col min="263" max="263" width="18.125" style="1" customWidth="1"/>
    <col min="264" max="264" width="17.625" style="1" customWidth="1"/>
    <col min="265" max="265" width="20.75" style="1" customWidth="1"/>
    <col min="266" max="267" width="9" style="1"/>
    <col min="268" max="268" width="16.75" style="1" bestFit="1" customWidth="1"/>
    <col min="269" max="269" width="15.625" style="1" bestFit="1" customWidth="1"/>
    <col min="270" max="270" width="9" style="1"/>
    <col min="271" max="271" width="15.625" style="1" bestFit="1" customWidth="1"/>
    <col min="272" max="508" width="9" style="1"/>
    <col min="509" max="509" width="44.25" style="1" customWidth="1"/>
    <col min="510" max="510" width="18.125" style="1" customWidth="1"/>
    <col min="511" max="511" width="20.75" style="1" customWidth="1"/>
    <col min="512" max="512" width="16.125" style="1" customWidth="1"/>
    <col min="513" max="513" width="17.125" style="1" customWidth="1"/>
    <col min="514" max="514" width="14.875" style="1" customWidth="1"/>
    <col min="515" max="515" width="20.75" style="1" customWidth="1"/>
    <col min="516" max="517" width="17.625" style="1" customWidth="1"/>
    <col min="518" max="518" width="15.875" style="1" bestFit="1" customWidth="1"/>
    <col min="519" max="519" width="18.125" style="1" customWidth="1"/>
    <col min="520" max="520" width="17.625" style="1" customWidth="1"/>
    <col min="521" max="521" width="20.75" style="1" customWidth="1"/>
    <col min="522" max="523" width="9" style="1"/>
    <col min="524" max="524" width="16.75" style="1" bestFit="1" customWidth="1"/>
    <col min="525" max="525" width="15.625" style="1" bestFit="1" customWidth="1"/>
    <col min="526" max="526" width="9" style="1"/>
    <col min="527" max="527" width="15.625" style="1" bestFit="1" customWidth="1"/>
    <col min="528" max="764" width="9" style="1"/>
    <col min="765" max="765" width="44.25" style="1" customWidth="1"/>
    <col min="766" max="766" width="18.125" style="1" customWidth="1"/>
    <col min="767" max="767" width="20.75" style="1" customWidth="1"/>
    <col min="768" max="768" width="16.125" style="1" customWidth="1"/>
    <col min="769" max="769" width="17.125" style="1" customWidth="1"/>
    <col min="770" max="770" width="14.875" style="1" customWidth="1"/>
    <col min="771" max="771" width="20.75" style="1" customWidth="1"/>
    <col min="772" max="773" width="17.625" style="1" customWidth="1"/>
    <col min="774" max="774" width="15.875" style="1" bestFit="1" customWidth="1"/>
    <col min="775" max="775" width="18.125" style="1" customWidth="1"/>
    <col min="776" max="776" width="17.625" style="1" customWidth="1"/>
    <col min="777" max="777" width="20.75" style="1" customWidth="1"/>
    <col min="778" max="779" width="9" style="1"/>
    <col min="780" max="780" width="16.75" style="1" bestFit="1" customWidth="1"/>
    <col min="781" max="781" width="15.625" style="1" bestFit="1" customWidth="1"/>
    <col min="782" max="782" width="9" style="1"/>
    <col min="783" max="783" width="15.625" style="1" bestFit="1" customWidth="1"/>
    <col min="784" max="1020" width="9" style="1"/>
    <col min="1021" max="1021" width="44.25" style="1" customWidth="1"/>
    <col min="1022" max="1022" width="18.125" style="1" customWidth="1"/>
    <col min="1023" max="1023" width="20.75" style="1" customWidth="1"/>
    <col min="1024" max="1024" width="16.125" style="1" customWidth="1"/>
    <col min="1025" max="1025" width="17.125" style="1" customWidth="1"/>
    <col min="1026" max="1026" width="14.875" style="1" customWidth="1"/>
    <col min="1027" max="1027" width="20.75" style="1" customWidth="1"/>
    <col min="1028" max="1029" width="17.625" style="1" customWidth="1"/>
    <col min="1030" max="1030" width="15.875" style="1" bestFit="1" customWidth="1"/>
    <col min="1031" max="1031" width="18.125" style="1" customWidth="1"/>
    <col min="1032" max="1032" width="17.625" style="1" customWidth="1"/>
    <col min="1033" max="1033" width="20.75" style="1" customWidth="1"/>
    <col min="1034" max="1035" width="9" style="1"/>
    <col min="1036" max="1036" width="16.75" style="1" bestFit="1" customWidth="1"/>
    <col min="1037" max="1037" width="15.625" style="1" bestFit="1" customWidth="1"/>
    <col min="1038" max="1038" width="9" style="1"/>
    <col min="1039" max="1039" width="15.625" style="1" bestFit="1" customWidth="1"/>
    <col min="1040" max="1276" width="9" style="1"/>
    <col min="1277" max="1277" width="44.25" style="1" customWidth="1"/>
    <col min="1278" max="1278" width="18.125" style="1" customWidth="1"/>
    <col min="1279" max="1279" width="20.75" style="1" customWidth="1"/>
    <col min="1280" max="1280" width="16.125" style="1" customWidth="1"/>
    <col min="1281" max="1281" width="17.125" style="1" customWidth="1"/>
    <col min="1282" max="1282" width="14.875" style="1" customWidth="1"/>
    <col min="1283" max="1283" width="20.75" style="1" customWidth="1"/>
    <col min="1284" max="1285" width="17.625" style="1" customWidth="1"/>
    <col min="1286" max="1286" width="15.875" style="1" bestFit="1" customWidth="1"/>
    <col min="1287" max="1287" width="18.125" style="1" customWidth="1"/>
    <col min="1288" max="1288" width="17.625" style="1" customWidth="1"/>
    <col min="1289" max="1289" width="20.75" style="1" customWidth="1"/>
    <col min="1290" max="1291" width="9" style="1"/>
    <col min="1292" max="1292" width="16.75" style="1" bestFit="1" customWidth="1"/>
    <col min="1293" max="1293" width="15.625" style="1" bestFit="1" customWidth="1"/>
    <col min="1294" max="1294" width="9" style="1"/>
    <col min="1295" max="1295" width="15.625" style="1" bestFit="1" customWidth="1"/>
    <col min="1296" max="1532" width="9" style="1"/>
    <col min="1533" max="1533" width="44.25" style="1" customWidth="1"/>
    <col min="1534" max="1534" width="18.125" style="1" customWidth="1"/>
    <col min="1535" max="1535" width="20.75" style="1" customWidth="1"/>
    <col min="1536" max="1536" width="16.125" style="1" customWidth="1"/>
    <col min="1537" max="1537" width="17.125" style="1" customWidth="1"/>
    <col min="1538" max="1538" width="14.875" style="1" customWidth="1"/>
    <col min="1539" max="1539" width="20.75" style="1" customWidth="1"/>
    <col min="1540" max="1541" width="17.625" style="1" customWidth="1"/>
    <col min="1542" max="1542" width="15.875" style="1" bestFit="1" customWidth="1"/>
    <col min="1543" max="1543" width="18.125" style="1" customWidth="1"/>
    <col min="1544" max="1544" width="17.625" style="1" customWidth="1"/>
    <col min="1545" max="1545" width="20.75" style="1" customWidth="1"/>
    <col min="1546" max="1547" width="9" style="1"/>
    <col min="1548" max="1548" width="16.75" style="1" bestFit="1" customWidth="1"/>
    <col min="1549" max="1549" width="15.625" style="1" bestFit="1" customWidth="1"/>
    <col min="1550" max="1550" width="9" style="1"/>
    <col min="1551" max="1551" width="15.625" style="1" bestFit="1" customWidth="1"/>
    <col min="1552" max="1788" width="9" style="1"/>
    <col min="1789" max="1789" width="44.25" style="1" customWidth="1"/>
    <col min="1790" max="1790" width="18.125" style="1" customWidth="1"/>
    <col min="1791" max="1791" width="20.75" style="1" customWidth="1"/>
    <col min="1792" max="1792" width="16.125" style="1" customWidth="1"/>
    <col min="1793" max="1793" width="17.125" style="1" customWidth="1"/>
    <col min="1794" max="1794" width="14.875" style="1" customWidth="1"/>
    <col min="1795" max="1795" width="20.75" style="1" customWidth="1"/>
    <col min="1796" max="1797" width="17.625" style="1" customWidth="1"/>
    <col min="1798" max="1798" width="15.875" style="1" bestFit="1" customWidth="1"/>
    <col min="1799" max="1799" width="18.125" style="1" customWidth="1"/>
    <col min="1800" max="1800" width="17.625" style="1" customWidth="1"/>
    <col min="1801" max="1801" width="20.75" style="1" customWidth="1"/>
    <col min="1802" max="1803" width="9" style="1"/>
    <col min="1804" max="1804" width="16.75" style="1" bestFit="1" customWidth="1"/>
    <col min="1805" max="1805" width="15.625" style="1" bestFit="1" customWidth="1"/>
    <col min="1806" max="1806" width="9" style="1"/>
    <col min="1807" max="1807" width="15.625" style="1" bestFit="1" customWidth="1"/>
    <col min="1808" max="2044" width="9" style="1"/>
    <col min="2045" max="2045" width="44.25" style="1" customWidth="1"/>
    <col min="2046" max="2046" width="18.125" style="1" customWidth="1"/>
    <col min="2047" max="2047" width="20.75" style="1" customWidth="1"/>
    <col min="2048" max="2048" width="16.125" style="1" customWidth="1"/>
    <col min="2049" max="2049" width="17.125" style="1" customWidth="1"/>
    <col min="2050" max="2050" width="14.875" style="1" customWidth="1"/>
    <col min="2051" max="2051" width="20.75" style="1" customWidth="1"/>
    <col min="2052" max="2053" width="17.625" style="1" customWidth="1"/>
    <col min="2054" max="2054" width="15.875" style="1" bestFit="1" customWidth="1"/>
    <col min="2055" max="2055" width="18.125" style="1" customWidth="1"/>
    <col min="2056" max="2056" width="17.625" style="1" customWidth="1"/>
    <col min="2057" max="2057" width="20.75" style="1" customWidth="1"/>
    <col min="2058" max="2059" width="9" style="1"/>
    <col min="2060" max="2060" width="16.75" style="1" bestFit="1" customWidth="1"/>
    <col min="2061" max="2061" width="15.625" style="1" bestFit="1" customWidth="1"/>
    <col min="2062" max="2062" width="9" style="1"/>
    <col min="2063" max="2063" width="15.625" style="1" bestFit="1" customWidth="1"/>
    <col min="2064" max="2300" width="9" style="1"/>
    <col min="2301" max="2301" width="44.25" style="1" customWidth="1"/>
    <col min="2302" max="2302" width="18.125" style="1" customWidth="1"/>
    <col min="2303" max="2303" width="20.75" style="1" customWidth="1"/>
    <col min="2304" max="2304" width="16.125" style="1" customWidth="1"/>
    <col min="2305" max="2305" width="17.125" style="1" customWidth="1"/>
    <col min="2306" max="2306" width="14.875" style="1" customWidth="1"/>
    <col min="2307" max="2307" width="20.75" style="1" customWidth="1"/>
    <col min="2308" max="2309" width="17.625" style="1" customWidth="1"/>
    <col min="2310" max="2310" width="15.875" style="1" bestFit="1" customWidth="1"/>
    <col min="2311" max="2311" width="18.125" style="1" customWidth="1"/>
    <col min="2312" max="2312" width="17.625" style="1" customWidth="1"/>
    <col min="2313" max="2313" width="20.75" style="1" customWidth="1"/>
    <col min="2314" max="2315" width="9" style="1"/>
    <col min="2316" max="2316" width="16.75" style="1" bestFit="1" customWidth="1"/>
    <col min="2317" max="2317" width="15.625" style="1" bestFit="1" customWidth="1"/>
    <col min="2318" max="2318" width="9" style="1"/>
    <col min="2319" max="2319" width="15.625" style="1" bestFit="1" customWidth="1"/>
    <col min="2320" max="2556" width="9" style="1"/>
    <col min="2557" max="2557" width="44.25" style="1" customWidth="1"/>
    <col min="2558" max="2558" width="18.125" style="1" customWidth="1"/>
    <col min="2559" max="2559" width="20.75" style="1" customWidth="1"/>
    <col min="2560" max="2560" width="16.125" style="1" customWidth="1"/>
    <col min="2561" max="2561" width="17.125" style="1" customWidth="1"/>
    <col min="2562" max="2562" width="14.875" style="1" customWidth="1"/>
    <col min="2563" max="2563" width="20.75" style="1" customWidth="1"/>
    <col min="2564" max="2565" width="17.625" style="1" customWidth="1"/>
    <col min="2566" max="2566" width="15.875" style="1" bestFit="1" customWidth="1"/>
    <col min="2567" max="2567" width="18.125" style="1" customWidth="1"/>
    <col min="2568" max="2568" width="17.625" style="1" customWidth="1"/>
    <col min="2569" max="2569" width="20.75" style="1" customWidth="1"/>
    <col min="2570" max="2571" width="9" style="1"/>
    <col min="2572" max="2572" width="16.75" style="1" bestFit="1" customWidth="1"/>
    <col min="2573" max="2573" width="15.625" style="1" bestFit="1" customWidth="1"/>
    <col min="2574" max="2574" width="9" style="1"/>
    <col min="2575" max="2575" width="15.625" style="1" bestFit="1" customWidth="1"/>
    <col min="2576" max="2812" width="9" style="1"/>
    <col min="2813" max="2813" width="44.25" style="1" customWidth="1"/>
    <col min="2814" max="2814" width="18.125" style="1" customWidth="1"/>
    <col min="2815" max="2815" width="20.75" style="1" customWidth="1"/>
    <col min="2816" max="2816" width="16.125" style="1" customWidth="1"/>
    <col min="2817" max="2817" width="17.125" style="1" customWidth="1"/>
    <col min="2818" max="2818" width="14.875" style="1" customWidth="1"/>
    <col min="2819" max="2819" width="20.75" style="1" customWidth="1"/>
    <col min="2820" max="2821" width="17.625" style="1" customWidth="1"/>
    <col min="2822" max="2822" width="15.875" style="1" bestFit="1" customWidth="1"/>
    <col min="2823" max="2823" width="18.125" style="1" customWidth="1"/>
    <col min="2824" max="2824" width="17.625" style="1" customWidth="1"/>
    <col min="2825" max="2825" width="20.75" style="1" customWidth="1"/>
    <col min="2826" max="2827" width="9" style="1"/>
    <col min="2828" max="2828" width="16.75" style="1" bestFit="1" customWidth="1"/>
    <col min="2829" max="2829" width="15.625" style="1" bestFit="1" customWidth="1"/>
    <col min="2830" max="2830" width="9" style="1"/>
    <col min="2831" max="2831" width="15.625" style="1" bestFit="1" customWidth="1"/>
    <col min="2832" max="3068" width="9" style="1"/>
    <col min="3069" max="3069" width="44.25" style="1" customWidth="1"/>
    <col min="3070" max="3070" width="18.125" style="1" customWidth="1"/>
    <col min="3071" max="3071" width="20.75" style="1" customWidth="1"/>
    <col min="3072" max="3072" width="16.125" style="1" customWidth="1"/>
    <col min="3073" max="3073" width="17.125" style="1" customWidth="1"/>
    <col min="3074" max="3074" width="14.875" style="1" customWidth="1"/>
    <col min="3075" max="3075" width="20.75" style="1" customWidth="1"/>
    <col min="3076" max="3077" width="17.625" style="1" customWidth="1"/>
    <col min="3078" max="3078" width="15.875" style="1" bestFit="1" customWidth="1"/>
    <col min="3079" max="3079" width="18.125" style="1" customWidth="1"/>
    <col min="3080" max="3080" width="17.625" style="1" customWidth="1"/>
    <col min="3081" max="3081" width="20.75" style="1" customWidth="1"/>
    <col min="3082" max="3083" width="9" style="1"/>
    <col min="3084" max="3084" width="16.75" style="1" bestFit="1" customWidth="1"/>
    <col min="3085" max="3085" width="15.625" style="1" bestFit="1" customWidth="1"/>
    <col min="3086" max="3086" width="9" style="1"/>
    <col min="3087" max="3087" width="15.625" style="1" bestFit="1" customWidth="1"/>
    <col min="3088" max="3324" width="9" style="1"/>
    <col min="3325" max="3325" width="44.25" style="1" customWidth="1"/>
    <col min="3326" max="3326" width="18.125" style="1" customWidth="1"/>
    <col min="3327" max="3327" width="20.75" style="1" customWidth="1"/>
    <col min="3328" max="3328" width="16.125" style="1" customWidth="1"/>
    <col min="3329" max="3329" width="17.125" style="1" customWidth="1"/>
    <col min="3330" max="3330" width="14.875" style="1" customWidth="1"/>
    <col min="3331" max="3331" width="20.75" style="1" customWidth="1"/>
    <col min="3332" max="3333" width="17.625" style="1" customWidth="1"/>
    <col min="3334" max="3334" width="15.875" style="1" bestFit="1" customWidth="1"/>
    <col min="3335" max="3335" width="18.125" style="1" customWidth="1"/>
    <col min="3336" max="3336" width="17.625" style="1" customWidth="1"/>
    <col min="3337" max="3337" width="20.75" style="1" customWidth="1"/>
    <col min="3338" max="3339" width="9" style="1"/>
    <col min="3340" max="3340" width="16.75" style="1" bestFit="1" customWidth="1"/>
    <col min="3341" max="3341" width="15.625" style="1" bestFit="1" customWidth="1"/>
    <col min="3342" max="3342" width="9" style="1"/>
    <col min="3343" max="3343" width="15.625" style="1" bestFit="1" customWidth="1"/>
    <col min="3344" max="3580" width="9" style="1"/>
    <col min="3581" max="3581" width="44.25" style="1" customWidth="1"/>
    <col min="3582" max="3582" width="18.125" style="1" customWidth="1"/>
    <col min="3583" max="3583" width="20.75" style="1" customWidth="1"/>
    <col min="3584" max="3584" width="16.125" style="1" customWidth="1"/>
    <col min="3585" max="3585" width="17.125" style="1" customWidth="1"/>
    <col min="3586" max="3586" width="14.875" style="1" customWidth="1"/>
    <col min="3587" max="3587" width="20.75" style="1" customWidth="1"/>
    <col min="3588" max="3589" width="17.625" style="1" customWidth="1"/>
    <col min="3590" max="3590" width="15.875" style="1" bestFit="1" customWidth="1"/>
    <col min="3591" max="3591" width="18.125" style="1" customWidth="1"/>
    <col min="3592" max="3592" width="17.625" style="1" customWidth="1"/>
    <col min="3593" max="3593" width="20.75" style="1" customWidth="1"/>
    <col min="3594" max="3595" width="9" style="1"/>
    <col min="3596" max="3596" width="16.75" style="1" bestFit="1" customWidth="1"/>
    <col min="3597" max="3597" width="15.625" style="1" bestFit="1" customWidth="1"/>
    <col min="3598" max="3598" width="9" style="1"/>
    <col min="3599" max="3599" width="15.625" style="1" bestFit="1" customWidth="1"/>
    <col min="3600" max="3836" width="9" style="1"/>
    <col min="3837" max="3837" width="44.25" style="1" customWidth="1"/>
    <col min="3838" max="3838" width="18.125" style="1" customWidth="1"/>
    <col min="3839" max="3839" width="20.75" style="1" customWidth="1"/>
    <col min="3840" max="3840" width="16.125" style="1" customWidth="1"/>
    <col min="3841" max="3841" width="17.125" style="1" customWidth="1"/>
    <col min="3842" max="3842" width="14.875" style="1" customWidth="1"/>
    <col min="3843" max="3843" width="20.75" style="1" customWidth="1"/>
    <col min="3844" max="3845" width="17.625" style="1" customWidth="1"/>
    <col min="3846" max="3846" width="15.875" style="1" bestFit="1" customWidth="1"/>
    <col min="3847" max="3847" width="18.125" style="1" customWidth="1"/>
    <col min="3848" max="3848" width="17.625" style="1" customWidth="1"/>
    <col min="3849" max="3849" width="20.75" style="1" customWidth="1"/>
    <col min="3850" max="3851" width="9" style="1"/>
    <col min="3852" max="3852" width="16.75" style="1" bestFit="1" customWidth="1"/>
    <col min="3853" max="3853" width="15.625" style="1" bestFit="1" customWidth="1"/>
    <col min="3854" max="3854" width="9" style="1"/>
    <col min="3855" max="3855" width="15.625" style="1" bestFit="1" customWidth="1"/>
    <col min="3856" max="4092" width="9" style="1"/>
    <col min="4093" max="4093" width="44.25" style="1" customWidth="1"/>
    <col min="4094" max="4094" width="18.125" style="1" customWidth="1"/>
    <col min="4095" max="4095" width="20.75" style="1" customWidth="1"/>
    <col min="4096" max="4096" width="16.125" style="1" customWidth="1"/>
    <col min="4097" max="4097" width="17.125" style="1" customWidth="1"/>
    <col min="4098" max="4098" width="14.875" style="1" customWidth="1"/>
    <col min="4099" max="4099" width="20.75" style="1" customWidth="1"/>
    <col min="4100" max="4101" width="17.625" style="1" customWidth="1"/>
    <col min="4102" max="4102" width="15.875" style="1" bestFit="1" customWidth="1"/>
    <col min="4103" max="4103" width="18.125" style="1" customWidth="1"/>
    <col min="4104" max="4104" width="17.625" style="1" customWidth="1"/>
    <col min="4105" max="4105" width="20.75" style="1" customWidth="1"/>
    <col min="4106" max="4107" width="9" style="1"/>
    <col min="4108" max="4108" width="16.75" style="1" bestFit="1" customWidth="1"/>
    <col min="4109" max="4109" width="15.625" style="1" bestFit="1" customWidth="1"/>
    <col min="4110" max="4110" width="9" style="1"/>
    <col min="4111" max="4111" width="15.625" style="1" bestFit="1" customWidth="1"/>
    <col min="4112" max="4348" width="9" style="1"/>
    <col min="4349" max="4349" width="44.25" style="1" customWidth="1"/>
    <col min="4350" max="4350" width="18.125" style="1" customWidth="1"/>
    <col min="4351" max="4351" width="20.75" style="1" customWidth="1"/>
    <col min="4352" max="4352" width="16.125" style="1" customWidth="1"/>
    <col min="4353" max="4353" width="17.125" style="1" customWidth="1"/>
    <col min="4354" max="4354" width="14.875" style="1" customWidth="1"/>
    <col min="4355" max="4355" width="20.75" style="1" customWidth="1"/>
    <col min="4356" max="4357" width="17.625" style="1" customWidth="1"/>
    <col min="4358" max="4358" width="15.875" style="1" bestFit="1" customWidth="1"/>
    <col min="4359" max="4359" width="18.125" style="1" customWidth="1"/>
    <col min="4360" max="4360" width="17.625" style="1" customWidth="1"/>
    <col min="4361" max="4361" width="20.75" style="1" customWidth="1"/>
    <col min="4362" max="4363" width="9" style="1"/>
    <col min="4364" max="4364" width="16.75" style="1" bestFit="1" customWidth="1"/>
    <col min="4365" max="4365" width="15.625" style="1" bestFit="1" customWidth="1"/>
    <col min="4366" max="4366" width="9" style="1"/>
    <col min="4367" max="4367" width="15.625" style="1" bestFit="1" customWidth="1"/>
    <col min="4368" max="4604" width="9" style="1"/>
    <col min="4605" max="4605" width="44.25" style="1" customWidth="1"/>
    <col min="4606" max="4606" width="18.125" style="1" customWidth="1"/>
    <col min="4607" max="4607" width="20.75" style="1" customWidth="1"/>
    <col min="4608" max="4608" width="16.125" style="1" customWidth="1"/>
    <col min="4609" max="4609" width="17.125" style="1" customWidth="1"/>
    <col min="4610" max="4610" width="14.875" style="1" customWidth="1"/>
    <col min="4611" max="4611" width="20.75" style="1" customWidth="1"/>
    <col min="4612" max="4613" width="17.625" style="1" customWidth="1"/>
    <col min="4614" max="4614" width="15.875" style="1" bestFit="1" customWidth="1"/>
    <col min="4615" max="4615" width="18.125" style="1" customWidth="1"/>
    <col min="4616" max="4616" width="17.625" style="1" customWidth="1"/>
    <col min="4617" max="4617" width="20.75" style="1" customWidth="1"/>
    <col min="4618" max="4619" width="9" style="1"/>
    <col min="4620" max="4620" width="16.75" style="1" bestFit="1" customWidth="1"/>
    <col min="4621" max="4621" width="15.625" style="1" bestFit="1" customWidth="1"/>
    <col min="4622" max="4622" width="9" style="1"/>
    <col min="4623" max="4623" width="15.625" style="1" bestFit="1" customWidth="1"/>
    <col min="4624" max="4860" width="9" style="1"/>
    <col min="4861" max="4861" width="44.25" style="1" customWidth="1"/>
    <col min="4862" max="4862" width="18.125" style="1" customWidth="1"/>
    <col min="4863" max="4863" width="20.75" style="1" customWidth="1"/>
    <col min="4864" max="4864" width="16.125" style="1" customWidth="1"/>
    <col min="4865" max="4865" width="17.125" style="1" customWidth="1"/>
    <col min="4866" max="4866" width="14.875" style="1" customWidth="1"/>
    <col min="4867" max="4867" width="20.75" style="1" customWidth="1"/>
    <col min="4868" max="4869" width="17.625" style="1" customWidth="1"/>
    <col min="4870" max="4870" width="15.875" style="1" bestFit="1" customWidth="1"/>
    <col min="4871" max="4871" width="18.125" style="1" customWidth="1"/>
    <col min="4872" max="4872" width="17.625" style="1" customWidth="1"/>
    <col min="4873" max="4873" width="20.75" style="1" customWidth="1"/>
    <col min="4874" max="4875" width="9" style="1"/>
    <col min="4876" max="4876" width="16.75" style="1" bestFit="1" customWidth="1"/>
    <col min="4877" max="4877" width="15.625" style="1" bestFit="1" customWidth="1"/>
    <col min="4878" max="4878" width="9" style="1"/>
    <col min="4879" max="4879" width="15.625" style="1" bestFit="1" customWidth="1"/>
    <col min="4880" max="5116" width="9" style="1"/>
    <col min="5117" max="5117" width="44.25" style="1" customWidth="1"/>
    <col min="5118" max="5118" width="18.125" style="1" customWidth="1"/>
    <col min="5119" max="5119" width="20.75" style="1" customWidth="1"/>
    <col min="5120" max="5120" width="16.125" style="1" customWidth="1"/>
    <col min="5121" max="5121" width="17.125" style="1" customWidth="1"/>
    <col min="5122" max="5122" width="14.875" style="1" customWidth="1"/>
    <col min="5123" max="5123" width="20.75" style="1" customWidth="1"/>
    <col min="5124" max="5125" width="17.625" style="1" customWidth="1"/>
    <col min="5126" max="5126" width="15.875" style="1" bestFit="1" customWidth="1"/>
    <col min="5127" max="5127" width="18.125" style="1" customWidth="1"/>
    <col min="5128" max="5128" width="17.625" style="1" customWidth="1"/>
    <col min="5129" max="5129" width="20.75" style="1" customWidth="1"/>
    <col min="5130" max="5131" width="9" style="1"/>
    <col min="5132" max="5132" width="16.75" style="1" bestFit="1" customWidth="1"/>
    <col min="5133" max="5133" width="15.625" style="1" bestFit="1" customWidth="1"/>
    <col min="5134" max="5134" width="9" style="1"/>
    <col min="5135" max="5135" width="15.625" style="1" bestFit="1" customWidth="1"/>
    <col min="5136" max="5372" width="9" style="1"/>
    <col min="5373" max="5373" width="44.25" style="1" customWidth="1"/>
    <col min="5374" max="5374" width="18.125" style="1" customWidth="1"/>
    <col min="5375" max="5375" width="20.75" style="1" customWidth="1"/>
    <col min="5376" max="5376" width="16.125" style="1" customWidth="1"/>
    <col min="5377" max="5377" width="17.125" style="1" customWidth="1"/>
    <col min="5378" max="5378" width="14.875" style="1" customWidth="1"/>
    <col min="5379" max="5379" width="20.75" style="1" customWidth="1"/>
    <col min="5380" max="5381" width="17.625" style="1" customWidth="1"/>
    <col min="5382" max="5382" width="15.875" style="1" bestFit="1" customWidth="1"/>
    <col min="5383" max="5383" width="18.125" style="1" customWidth="1"/>
    <col min="5384" max="5384" width="17.625" style="1" customWidth="1"/>
    <col min="5385" max="5385" width="20.75" style="1" customWidth="1"/>
    <col min="5386" max="5387" width="9" style="1"/>
    <col min="5388" max="5388" width="16.75" style="1" bestFit="1" customWidth="1"/>
    <col min="5389" max="5389" width="15.625" style="1" bestFit="1" customWidth="1"/>
    <col min="5390" max="5390" width="9" style="1"/>
    <col min="5391" max="5391" width="15.625" style="1" bestFit="1" customWidth="1"/>
    <col min="5392" max="5628" width="9" style="1"/>
    <col min="5629" max="5629" width="44.25" style="1" customWidth="1"/>
    <col min="5630" max="5630" width="18.125" style="1" customWidth="1"/>
    <col min="5631" max="5631" width="20.75" style="1" customWidth="1"/>
    <col min="5632" max="5632" width="16.125" style="1" customWidth="1"/>
    <col min="5633" max="5633" width="17.125" style="1" customWidth="1"/>
    <col min="5634" max="5634" width="14.875" style="1" customWidth="1"/>
    <col min="5635" max="5635" width="20.75" style="1" customWidth="1"/>
    <col min="5636" max="5637" width="17.625" style="1" customWidth="1"/>
    <col min="5638" max="5638" width="15.875" style="1" bestFit="1" customWidth="1"/>
    <col min="5639" max="5639" width="18.125" style="1" customWidth="1"/>
    <col min="5640" max="5640" width="17.625" style="1" customWidth="1"/>
    <col min="5641" max="5641" width="20.75" style="1" customWidth="1"/>
    <col min="5642" max="5643" width="9" style="1"/>
    <col min="5644" max="5644" width="16.75" style="1" bestFit="1" customWidth="1"/>
    <col min="5645" max="5645" width="15.625" style="1" bestFit="1" customWidth="1"/>
    <col min="5646" max="5646" width="9" style="1"/>
    <col min="5647" max="5647" width="15.625" style="1" bestFit="1" customWidth="1"/>
    <col min="5648" max="5884" width="9" style="1"/>
    <col min="5885" max="5885" width="44.25" style="1" customWidth="1"/>
    <col min="5886" max="5886" width="18.125" style="1" customWidth="1"/>
    <col min="5887" max="5887" width="20.75" style="1" customWidth="1"/>
    <col min="5888" max="5888" width="16.125" style="1" customWidth="1"/>
    <col min="5889" max="5889" width="17.125" style="1" customWidth="1"/>
    <col min="5890" max="5890" width="14.875" style="1" customWidth="1"/>
    <col min="5891" max="5891" width="20.75" style="1" customWidth="1"/>
    <col min="5892" max="5893" width="17.625" style="1" customWidth="1"/>
    <col min="5894" max="5894" width="15.875" style="1" bestFit="1" customWidth="1"/>
    <col min="5895" max="5895" width="18.125" style="1" customWidth="1"/>
    <col min="5896" max="5896" width="17.625" style="1" customWidth="1"/>
    <col min="5897" max="5897" width="20.75" style="1" customWidth="1"/>
    <col min="5898" max="5899" width="9" style="1"/>
    <col min="5900" max="5900" width="16.75" style="1" bestFit="1" customWidth="1"/>
    <col min="5901" max="5901" width="15.625" style="1" bestFit="1" customWidth="1"/>
    <col min="5902" max="5902" width="9" style="1"/>
    <col min="5903" max="5903" width="15.625" style="1" bestFit="1" customWidth="1"/>
    <col min="5904" max="6140" width="9" style="1"/>
    <col min="6141" max="6141" width="44.25" style="1" customWidth="1"/>
    <col min="6142" max="6142" width="18.125" style="1" customWidth="1"/>
    <col min="6143" max="6143" width="20.75" style="1" customWidth="1"/>
    <col min="6144" max="6144" width="16.125" style="1" customWidth="1"/>
    <col min="6145" max="6145" width="17.125" style="1" customWidth="1"/>
    <col min="6146" max="6146" width="14.875" style="1" customWidth="1"/>
    <col min="6147" max="6147" width="20.75" style="1" customWidth="1"/>
    <col min="6148" max="6149" width="17.625" style="1" customWidth="1"/>
    <col min="6150" max="6150" width="15.875" style="1" bestFit="1" customWidth="1"/>
    <col min="6151" max="6151" width="18.125" style="1" customWidth="1"/>
    <col min="6152" max="6152" width="17.625" style="1" customWidth="1"/>
    <col min="6153" max="6153" width="20.75" style="1" customWidth="1"/>
    <col min="6154" max="6155" width="9" style="1"/>
    <col min="6156" max="6156" width="16.75" style="1" bestFit="1" customWidth="1"/>
    <col min="6157" max="6157" width="15.625" style="1" bestFit="1" customWidth="1"/>
    <col min="6158" max="6158" width="9" style="1"/>
    <col min="6159" max="6159" width="15.625" style="1" bestFit="1" customWidth="1"/>
    <col min="6160" max="6396" width="9" style="1"/>
    <col min="6397" max="6397" width="44.25" style="1" customWidth="1"/>
    <col min="6398" max="6398" width="18.125" style="1" customWidth="1"/>
    <col min="6399" max="6399" width="20.75" style="1" customWidth="1"/>
    <col min="6400" max="6400" width="16.125" style="1" customWidth="1"/>
    <col min="6401" max="6401" width="17.125" style="1" customWidth="1"/>
    <col min="6402" max="6402" width="14.875" style="1" customWidth="1"/>
    <col min="6403" max="6403" width="20.75" style="1" customWidth="1"/>
    <col min="6404" max="6405" width="17.625" style="1" customWidth="1"/>
    <col min="6406" max="6406" width="15.875" style="1" bestFit="1" customWidth="1"/>
    <col min="6407" max="6407" width="18.125" style="1" customWidth="1"/>
    <col min="6408" max="6408" width="17.625" style="1" customWidth="1"/>
    <col min="6409" max="6409" width="20.75" style="1" customWidth="1"/>
    <col min="6410" max="6411" width="9" style="1"/>
    <col min="6412" max="6412" width="16.75" style="1" bestFit="1" customWidth="1"/>
    <col min="6413" max="6413" width="15.625" style="1" bestFit="1" customWidth="1"/>
    <col min="6414" max="6414" width="9" style="1"/>
    <col min="6415" max="6415" width="15.625" style="1" bestFit="1" customWidth="1"/>
    <col min="6416" max="6652" width="9" style="1"/>
    <col min="6653" max="6653" width="44.25" style="1" customWidth="1"/>
    <col min="6654" max="6654" width="18.125" style="1" customWidth="1"/>
    <col min="6655" max="6655" width="20.75" style="1" customWidth="1"/>
    <col min="6656" max="6656" width="16.125" style="1" customWidth="1"/>
    <col min="6657" max="6657" width="17.125" style="1" customWidth="1"/>
    <col min="6658" max="6658" width="14.875" style="1" customWidth="1"/>
    <col min="6659" max="6659" width="20.75" style="1" customWidth="1"/>
    <col min="6660" max="6661" width="17.625" style="1" customWidth="1"/>
    <col min="6662" max="6662" width="15.875" style="1" bestFit="1" customWidth="1"/>
    <col min="6663" max="6663" width="18.125" style="1" customWidth="1"/>
    <col min="6664" max="6664" width="17.625" style="1" customWidth="1"/>
    <col min="6665" max="6665" width="20.75" style="1" customWidth="1"/>
    <col min="6666" max="6667" width="9" style="1"/>
    <col min="6668" max="6668" width="16.75" style="1" bestFit="1" customWidth="1"/>
    <col min="6669" max="6669" width="15.625" style="1" bestFit="1" customWidth="1"/>
    <col min="6670" max="6670" width="9" style="1"/>
    <col min="6671" max="6671" width="15.625" style="1" bestFit="1" customWidth="1"/>
    <col min="6672" max="6908" width="9" style="1"/>
    <col min="6909" max="6909" width="44.25" style="1" customWidth="1"/>
    <col min="6910" max="6910" width="18.125" style="1" customWidth="1"/>
    <col min="6911" max="6911" width="20.75" style="1" customWidth="1"/>
    <col min="6912" max="6912" width="16.125" style="1" customWidth="1"/>
    <col min="6913" max="6913" width="17.125" style="1" customWidth="1"/>
    <col min="6914" max="6914" width="14.875" style="1" customWidth="1"/>
    <col min="6915" max="6915" width="20.75" style="1" customWidth="1"/>
    <col min="6916" max="6917" width="17.625" style="1" customWidth="1"/>
    <col min="6918" max="6918" width="15.875" style="1" bestFit="1" customWidth="1"/>
    <col min="6919" max="6919" width="18.125" style="1" customWidth="1"/>
    <col min="6920" max="6920" width="17.625" style="1" customWidth="1"/>
    <col min="6921" max="6921" width="20.75" style="1" customWidth="1"/>
    <col min="6922" max="6923" width="9" style="1"/>
    <col min="6924" max="6924" width="16.75" style="1" bestFit="1" customWidth="1"/>
    <col min="6925" max="6925" width="15.625" style="1" bestFit="1" customWidth="1"/>
    <col min="6926" max="6926" width="9" style="1"/>
    <col min="6927" max="6927" width="15.625" style="1" bestFit="1" customWidth="1"/>
    <col min="6928" max="7164" width="9" style="1"/>
    <col min="7165" max="7165" width="44.25" style="1" customWidth="1"/>
    <col min="7166" max="7166" width="18.125" style="1" customWidth="1"/>
    <col min="7167" max="7167" width="20.75" style="1" customWidth="1"/>
    <col min="7168" max="7168" width="16.125" style="1" customWidth="1"/>
    <col min="7169" max="7169" width="17.125" style="1" customWidth="1"/>
    <col min="7170" max="7170" width="14.875" style="1" customWidth="1"/>
    <col min="7171" max="7171" width="20.75" style="1" customWidth="1"/>
    <col min="7172" max="7173" width="17.625" style="1" customWidth="1"/>
    <col min="7174" max="7174" width="15.875" style="1" bestFit="1" customWidth="1"/>
    <col min="7175" max="7175" width="18.125" style="1" customWidth="1"/>
    <col min="7176" max="7176" width="17.625" style="1" customWidth="1"/>
    <col min="7177" max="7177" width="20.75" style="1" customWidth="1"/>
    <col min="7178" max="7179" width="9" style="1"/>
    <col min="7180" max="7180" width="16.75" style="1" bestFit="1" customWidth="1"/>
    <col min="7181" max="7181" width="15.625" style="1" bestFit="1" customWidth="1"/>
    <col min="7182" max="7182" width="9" style="1"/>
    <col min="7183" max="7183" width="15.625" style="1" bestFit="1" customWidth="1"/>
    <col min="7184" max="7420" width="9" style="1"/>
    <col min="7421" max="7421" width="44.25" style="1" customWidth="1"/>
    <col min="7422" max="7422" width="18.125" style="1" customWidth="1"/>
    <col min="7423" max="7423" width="20.75" style="1" customWidth="1"/>
    <col min="7424" max="7424" width="16.125" style="1" customWidth="1"/>
    <col min="7425" max="7425" width="17.125" style="1" customWidth="1"/>
    <col min="7426" max="7426" width="14.875" style="1" customWidth="1"/>
    <col min="7427" max="7427" width="20.75" style="1" customWidth="1"/>
    <col min="7428" max="7429" width="17.625" style="1" customWidth="1"/>
    <col min="7430" max="7430" width="15.875" style="1" bestFit="1" customWidth="1"/>
    <col min="7431" max="7431" width="18.125" style="1" customWidth="1"/>
    <col min="7432" max="7432" width="17.625" style="1" customWidth="1"/>
    <col min="7433" max="7433" width="20.75" style="1" customWidth="1"/>
    <col min="7434" max="7435" width="9" style="1"/>
    <col min="7436" max="7436" width="16.75" style="1" bestFit="1" customWidth="1"/>
    <col min="7437" max="7437" width="15.625" style="1" bestFit="1" customWidth="1"/>
    <col min="7438" max="7438" width="9" style="1"/>
    <col min="7439" max="7439" width="15.625" style="1" bestFit="1" customWidth="1"/>
    <col min="7440" max="7676" width="9" style="1"/>
    <col min="7677" max="7677" width="44.25" style="1" customWidth="1"/>
    <col min="7678" max="7678" width="18.125" style="1" customWidth="1"/>
    <col min="7679" max="7679" width="20.75" style="1" customWidth="1"/>
    <col min="7680" max="7680" width="16.125" style="1" customWidth="1"/>
    <col min="7681" max="7681" width="17.125" style="1" customWidth="1"/>
    <col min="7682" max="7682" width="14.875" style="1" customWidth="1"/>
    <col min="7683" max="7683" width="20.75" style="1" customWidth="1"/>
    <col min="7684" max="7685" width="17.625" style="1" customWidth="1"/>
    <col min="7686" max="7686" width="15.875" style="1" bestFit="1" customWidth="1"/>
    <col min="7687" max="7687" width="18.125" style="1" customWidth="1"/>
    <col min="7688" max="7688" width="17.625" style="1" customWidth="1"/>
    <col min="7689" max="7689" width="20.75" style="1" customWidth="1"/>
    <col min="7690" max="7691" width="9" style="1"/>
    <col min="7692" max="7692" width="16.75" style="1" bestFit="1" customWidth="1"/>
    <col min="7693" max="7693" width="15.625" style="1" bestFit="1" customWidth="1"/>
    <col min="7694" max="7694" width="9" style="1"/>
    <col min="7695" max="7695" width="15.625" style="1" bestFit="1" customWidth="1"/>
    <col min="7696" max="7932" width="9" style="1"/>
    <col min="7933" max="7933" width="44.25" style="1" customWidth="1"/>
    <col min="7934" max="7934" width="18.125" style="1" customWidth="1"/>
    <col min="7935" max="7935" width="20.75" style="1" customWidth="1"/>
    <col min="7936" max="7936" width="16.125" style="1" customWidth="1"/>
    <col min="7937" max="7937" width="17.125" style="1" customWidth="1"/>
    <col min="7938" max="7938" width="14.875" style="1" customWidth="1"/>
    <col min="7939" max="7939" width="20.75" style="1" customWidth="1"/>
    <col min="7940" max="7941" width="17.625" style="1" customWidth="1"/>
    <col min="7942" max="7942" width="15.875" style="1" bestFit="1" customWidth="1"/>
    <col min="7943" max="7943" width="18.125" style="1" customWidth="1"/>
    <col min="7944" max="7944" width="17.625" style="1" customWidth="1"/>
    <col min="7945" max="7945" width="20.75" style="1" customWidth="1"/>
    <col min="7946" max="7947" width="9" style="1"/>
    <col min="7948" max="7948" width="16.75" style="1" bestFit="1" customWidth="1"/>
    <col min="7949" max="7949" width="15.625" style="1" bestFit="1" customWidth="1"/>
    <col min="7950" max="7950" width="9" style="1"/>
    <col min="7951" max="7951" width="15.625" style="1" bestFit="1" customWidth="1"/>
    <col min="7952" max="8188" width="9" style="1"/>
    <col min="8189" max="8189" width="44.25" style="1" customWidth="1"/>
    <col min="8190" max="8190" width="18.125" style="1" customWidth="1"/>
    <col min="8191" max="8191" width="20.75" style="1" customWidth="1"/>
    <col min="8192" max="8192" width="16.125" style="1" customWidth="1"/>
    <col min="8193" max="8193" width="17.125" style="1" customWidth="1"/>
    <col min="8194" max="8194" width="14.875" style="1" customWidth="1"/>
    <col min="8195" max="8195" width="20.75" style="1" customWidth="1"/>
    <col min="8196" max="8197" width="17.625" style="1" customWidth="1"/>
    <col min="8198" max="8198" width="15.875" style="1" bestFit="1" customWidth="1"/>
    <col min="8199" max="8199" width="18.125" style="1" customWidth="1"/>
    <col min="8200" max="8200" width="17.625" style="1" customWidth="1"/>
    <col min="8201" max="8201" width="20.75" style="1" customWidth="1"/>
    <col min="8202" max="8203" width="9" style="1"/>
    <col min="8204" max="8204" width="16.75" style="1" bestFit="1" customWidth="1"/>
    <col min="8205" max="8205" width="15.625" style="1" bestFit="1" customWidth="1"/>
    <col min="8206" max="8206" width="9" style="1"/>
    <col min="8207" max="8207" width="15.625" style="1" bestFit="1" customWidth="1"/>
    <col min="8208" max="8444" width="9" style="1"/>
    <col min="8445" max="8445" width="44.25" style="1" customWidth="1"/>
    <col min="8446" max="8446" width="18.125" style="1" customWidth="1"/>
    <col min="8447" max="8447" width="20.75" style="1" customWidth="1"/>
    <col min="8448" max="8448" width="16.125" style="1" customWidth="1"/>
    <col min="8449" max="8449" width="17.125" style="1" customWidth="1"/>
    <col min="8450" max="8450" width="14.875" style="1" customWidth="1"/>
    <col min="8451" max="8451" width="20.75" style="1" customWidth="1"/>
    <col min="8452" max="8453" width="17.625" style="1" customWidth="1"/>
    <col min="8454" max="8454" width="15.875" style="1" bestFit="1" customWidth="1"/>
    <col min="8455" max="8455" width="18.125" style="1" customWidth="1"/>
    <col min="8456" max="8456" width="17.625" style="1" customWidth="1"/>
    <col min="8457" max="8457" width="20.75" style="1" customWidth="1"/>
    <col min="8458" max="8459" width="9" style="1"/>
    <col min="8460" max="8460" width="16.75" style="1" bestFit="1" customWidth="1"/>
    <col min="8461" max="8461" width="15.625" style="1" bestFit="1" customWidth="1"/>
    <col min="8462" max="8462" width="9" style="1"/>
    <col min="8463" max="8463" width="15.625" style="1" bestFit="1" customWidth="1"/>
    <col min="8464" max="8700" width="9" style="1"/>
    <col min="8701" max="8701" width="44.25" style="1" customWidth="1"/>
    <col min="8702" max="8702" width="18.125" style="1" customWidth="1"/>
    <col min="8703" max="8703" width="20.75" style="1" customWidth="1"/>
    <col min="8704" max="8704" width="16.125" style="1" customWidth="1"/>
    <col min="8705" max="8705" width="17.125" style="1" customWidth="1"/>
    <col min="8706" max="8706" width="14.875" style="1" customWidth="1"/>
    <col min="8707" max="8707" width="20.75" style="1" customWidth="1"/>
    <col min="8708" max="8709" width="17.625" style="1" customWidth="1"/>
    <col min="8710" max="8710" width="15.875" style="1" bestFit="1" customWidth="1"/>
    <col min="8711" max="8711" width="18.125" style="1" customWidth="1"/>
    <col min="8712" max="8712" width="17.625" style="1" customWidth="1"/>
    <col min="8713" max="8713" width="20.75" style="1" customWidth="1"/>
    <col min="8714" max="8715" width="9" style="1"/>
    <col min="8716" max="8716" width="16.75" style="1" bestFit="1" customWidth="1"/>
    <col min="8717" max="8717" width="15.625" style="1" bestFit="1" customWidth="1"/>
    <col min="8718" max="8718" width="9" style="1"/>
    <col min="8719" max="8719" width="15.625" style="1" bestFit="1" customWidth="1"/>
    <col min="8720" max="8956" width="9" style="1"/>
    <col min="8957" max="8957" width="44.25" style="1" customWidth="1"/>
    <col min="8958" max="8958" width="18.125" style="1" customWidth="1"/>
    <col min="8959" max="8959" width="20.75" style="1" customWidth="1"/>
    <col min="8960" max="8960" width="16.125" style="1" customWidth="1"/>
    <col min="8961" max="8961" width="17.125" style="1" customWidth="1"/>
    <col min="8962" max="8962" width="14.875" style="1" customWidth="1"/>
    <col min="8963" max="8963" width="20.75" style="1" customWidth="1"/>
    <col min="8964" max="8965" width="17.625" style="1" customWidth="1"/>
    <col min="8966" max="8966" width="15.875" style="1" bestFit="1" customWidth="1"/>
    <col min="8967" max="8967" width="18.125" style="1" customWidth="1"/>
    <col min="8968" max="8968" width="17.625" style="1" customWidth="1"/>
    <col min="8969" max="8969" width="20.75" style="1" customWidth="1"/>
    <col min="8970" max="8971" width="9" style="1"/>
    <col min="8972" max="8972" width="16.75" style="1" bestFit="1" customWidth="1"/>
    <col min="8973" max="8973" width="15.625" style="1" bestFit="1" customWidth="1"/>
    <col min="8974" max="8974" width="9" style="1"/>
    <col min="8975" max="8975" width="15.625" style="1" bestFit="1" customWidth="1"/>
    <col min="8976" max="9212" width="9" style="1"/>
    <col min="9213" max="9213" width="44.25" style="1" customWidth="1"/>
    <col min="9214" max="9214" width="18.125" style="1" customWidth="1"/>
    <col min="9215" max="9215" width="20.75" style="1" customWidth="1"/>
    <col min="9216" max="9216" width="16.125" style="1" customWidth="1"/>
    <col min="9217" max="9217" width="17.125" style="1" customWidth="1"/>
    <col min="9218" max="9218" width="14.875" style="1" customWidth="1"/>
    <col min="9219" max="9219" width="20.75" style="1" customWidth="1"/>
    <col min="9220" max="9221" width="17.625" style="1" customWidth="1"/>
    <col min="9222" max="9222" width="15.875" style="1" bestFit="1" customWidth="1"/>
    <col min="9223" max="9223" width="18.125" style="1" customWidth="1"/>
    <col min="9224" max="9224" width="17.625" style="1" customWidth="1"/>
    <col min="9225" max="9225" width="20.75" style="1" customWidth="1"/>
    <col min="9226" max="9227" width="9" style="1"/>
    <col min="9228" max="9228" width="16.75" style="1" bestFit="1" customWidth="1"/>
    <col min="9229" max="9229" width="15.625" style="1" bestFit="1" customWidth="1"/>
    <col min="9230" max="9230" width="9" style="1"/>
    <col min="9231" max="9231" width="15.625" style="1" bestFit="1" customWidth="1"/>
    <col min="9232" max="9468" width="9" style="1"/>
    <col min="9469" max="9469" width="44.25" style="1" customWidth="1"/>
    <col min="9470" max="9470" width="18.125" style="1" customWidth="1"/>
    <col min="9471" max="9471" width="20.75" style="1" customWidth="1"/>
    <col min="9472" max="9472" width="16.125" style="1" customWidth="1"/>
    <col min="9473" max="9473" width="17.125" style="1" customWidth="1"/>
    <col min="9474" max="9474" width="14.875" style="1" customWidth="1"/>
    <col min="9475" max="9475" width="20.75" style="1" customWidth="1"/>
    <col min="9476" max="9477" width="17.625" style="1" customWidth="1"/>
    <col min="9478" max="9478" width="15.875" style="1" bestFit="1" customWidth="1"/>
    <col min="9479" max="9479" width="18.125" style="1" customWidth="1"/>
    <col min="9480" max="9480" width="17.625" style="1" customWidth="1"/>
    <col min="9481" max="9481" width="20.75" style="1" customWidth="1"/>
    <col min="9482" max="9483" width="9" style="1"/>
    <col min="9484" max="9484" width="16.75" style="1" bestFit="1" customWidth="1"/>
    <col min="9485" max="9485" width="15.625" style="1" bestFit="1" customWidth="1"/>
    <col min="9486" max="9486" width="9" style="1"/>
    <col min="9487" max="9487" width="15.625" style="1" bestFit="1" customWidth="1"/>
    <col min="9488" max="9724" width="9" style="1"/>
    <col min="9725" max="9725" width="44.25" style="1" customWidth="1"/>
    <col min="9726" max="9726" width="18.125" style="1" customWidth="1"/>
    <col min="9727" max="9727" width="20.75" style="1" customWidth="1"/>
    <col min="9728" max="9728" width="16.125" style="1" customWidth="1"/>
    <col min="9729" max="9729" width="17.125" style="1" customWidth="1"/>
    <col min="9730" max="9730" width="14.875" style="1" customWidth="1"/>
    <col min="9731" max="9731" width="20.75" style="1" customWidth="1"/>
    <col min="9732" max="9733" width="17.625" style="1" customWidth="1"/>
    <col min="9734" max="9734" width="15.875" style="1" bestFit="1" customWidth="1"/>
    <col min="9735" max="9735" width="18.125" style="1" customWidth="1"/>
    <col min="9736" max="9736" width="17.625" style="1" customWidth="1"/>
    <col min="9737" max="9737" width="20.75" style="1" customWidth="1"/>
    <col min="9738" max="9739" width="9" style="1"/>
    <col min="9740" max="9740" width="16.75" style="1" bestFit="1" customWidth="1"/>
    <col min="9741" max="9741" width="15.625" style="1" bestFit="1" customWidth="1"/>
    <col min="9742" max="9742" width="9" style="1"/>
    <col min="9743" max="9743" width="15.625" style="1" bestFit="1" customWidth="1"/>
    <col min="9744" max="9980" width="9" style="1"/>
    <col min="9981" max="9981" width="44.25" style="1" customWidth="1"/>
    <col min="9982" max="9982" width="18.125" style="1" customWidth="1"/>
    <col min="9983" max="9983" width="20.75" style="1" customWidth="1"/>
    <col min="9984" max="9984" width="16.125" style="1" customWidth="1"/>
    <col min="9985" max="9985" width="17.125" style="1" customWidth="1"/>
    <col min="9986" max="9986" width="14.875" style="1" customWidth="1"/>
    <col min="9987" max="9987" width="20.75" style="1" customWidth="1"/>
    <col min="9988" max="9989" width="17.625" style="1" customWidth="1"/>
    <col min="9990" max="9990" width="15.875" style="1" bestFit="1" customWidth="1"/>
    <col min="9991" max="9991" width="18.125" style="1" customWidth="1"/>
    <col min="9992" max="9992" width="17.625" style="1" customWidth="1"/>
    <col min="9993" max="9993" width="20.75" style="1" customWidth="1"/>
    <col min="9994" max="9995" width="9" style="1"/>
    <col min="9996" max="9996" width="16.75" style="1" bestFit="1" customWidth="1"/>
    <col min="9997" max="9997" width="15.625" style="1" bestFit="1" customWidth="1"/>
    <col min="9998" max="9998" width="9" style="1"/>
    <col min="9999" max="9999" width="15.625" style="1" bestFit="1" customWidth="1"/>
    <col min="10000" max="10236" width="9" style="1"/>
    <col min="10237" max="10237" width="44.25" style="1" customWidth="1"/>
    <col min="10238" max="10238" width="18.125" style="1" customWidth="1"/>
    <col min="10239" max="10239" width="20.75" style="1" customWidth="1"/>
    <col min="10240" max="10240" width="16.125" style="1" customWidth="1"/>
    <col min="10241" max="10241" width="17.125" style="1" customWidth="1"/>
    <col min="10242" max="10242" width="14.875" style="1" customWidth="1"/>
    <col min="10243" max="10243" width="20.75" style="1" customWidth="1"/>
    <col min="10244" max="10245" width="17.625" style="1" customWidth="1"/>
    <col min="10246" max="10246" width="15.875" style="1" bestFit="1" customWidth="1"/>
    <col min="10247" max="10247" width="18.125" style="1" customWidth="1"/>
    <col min="10248" max="10248" width="17.625" style="1" customWidth="1"/>
    <col min="10249" max="10249" width="20.75" style="1" customWidth="1"/>
    <col min="10250" max="10251" width="9" style="1"/>
    <col min="10252" max="10252" width="16.75" style="1" bestFit="1" customWidth="1"/>
    <col min="10253" max="10253" width="15.625" style="1" bestFit="1" customWidth="1"/>
    <col min="10254" max="10254" width="9" style="1"/>
    <col min="10255" max="10255" width="15.625" style="1" bestFit="1" customWidth="1"/>
    <col min="10256" max="10492" width="9" style="1"/>
    <col min="10493" max="10493" width="44.25" style="1" customWidth="1"/>
    <col min="10494" max="10494" width="18.125" style="1" customWidth="1"/>
    <col min="10495" max="10495" width="20.75" style="1" customWidth="1"/>
    <col min="10496" max="10496" width="16.125" style="1" customWidth="1"/>
    <col min="10497" max="10497" width="17.125" style="1" customWidth="1"/>
    <col min="10498" max="10498" width="14.875" style="1" customWidth="1"/>
    <col min="10499" max="10499" width="20.75" style="1" customWidth="1"/>
    <col min="10500" max="10501" width="17.625" style="1" customWidth="1"/>
    <col min="10502" max="10502" width="15.875" style="1" bestFit="1" customWidth="1"/>
    <col min="10503" max="10503" width="18.125" style="1" customWidth="1"/>
    <col min="10504" max="10504" width="17.625" style="1" customWidth="1"/>
    <col min="10505" max="10505" width="20.75" style="1" customWidth="1"/>
    <col min="10506" max="10507" width="9" style="1"/>
    <col min="10508" max="10508" width="16.75" style="1" bestFit="1" customWidth="1"/>
    <col min="10509" max="10509" width="15.625" style="1" bestFit="1" customWidth="1"/>
    <col min="10510" max="10510" width="9" style="1"/>
    <col min="10511" max="10511" width="15.625" style="1" bestFit="1" customWidth="1"/>
    <col min="10512" max="10748" width="9" style="1"/>
    <col min="10749" max="10749" width="44.25" style="1" customWidth="1"/>
    <col min="10750" max="10750" width="18.125" style="1" customWidth="1"/>
    <col min="10751" max="10751" width="20.75" style="1" customWidth="1"/>
    <col min="10752" max="10752" width="16.125" style="1" customWidth="1"/>
    <col min="10753" max="10753" width="17.125" style="1" customWidth="1"/>
    <col min="10754" max="10754" width="14.875" style="1" customWidth="1"/>
    <col min="10755" max="10755" width="20.75" style="1" customWidth="1"/>
    <col min="10756" max="10757" width="17.625" style="1" customWidth="1"/>
    <col min="10758" max="10758" width="15.875" style="1" bestFit="1" customWidth="1"/>
    <col min="10759" max="10759" width="18.125" style="1" customWidth="1"/>
    <col min="10760" max="10760" width="17.625" style="1" customWidth="1"/>
    <col min="10761" max="10761" width="20.75" style="1" customWidth="1"/>
    <col min="10762" max="10763" width="9" style="1"/>
    <col min="10764" max="10764" width="16.75" style="1" bestFit="1" customWidth="1"/>
    <col min="10765" max="10765" width="15.625" style="1" bestFit="1" customWidth="1"/>
    <col min="10766" max="10766" width="9" style="1"/>
    <col min="10767" max="10767" width="15.625" style="1" bestFit="1" customWidth="1"/>
    <col min="10768" max="11004" width="9" style="1"/>
    <col min="11005" max="11005" width="44.25" style="1" customWidth="1"/>
    <col min="11006" max="11006" width="18.125" style="1" customWidth="1"/>
    <col min="11007" max="11007" width="20.75" style="1" customWidth="1"/>
    <col min="11008" max="11008" width="16.125" style="1" customWidth="1"/>
    <col min="11009" max="11009" width="17.125" style="1" customWidth="1"/>
    <col min="11010" max="11010" width="14.875" style="1" customWidth="1"/>
    <col min="11011" max="11011" width="20.75" style="1" customWidth="1"/>
    <col min="11012" max="11013" width="17.625" style="1" customWidth="1"/>
    <col min="11014" max="11014" width="15.875" style="1" bestFit="1" customWidth="1"/>
    <col min="11015" max="11015" width="18.125" style="1" customWidth="1"/>
    <col min="11016" max="11016" width="17.625" style="1" customWidth="1"/>
    <col min="11017" max="11017" width="20.75" style="1" customWidth="1"/>
    <col min="11018" max="11019" width="9" style="1"/>
    <col min="11020" max="11020" width="16.75" style="1" bestFit="1" customWidth="1"/>
    <col min="11021" max="11021" width="15.625" style="1" bestFit="1" customWidth="1"/>
    <col min="11022" max="11022" width="9" style="1"/>
    <col min="11023" max="11023" width="15.625" style="1" bestFit="1" customWidth="1"/>
    <col min="11024" max="11260" width="9" style="1"/>
    <col min="11261" max="11261" width="44.25" style="1" customWidth="1"/>
    <col min="11262" max="11262" width="18.125" style="1" customWidth="1"/>
    <col min="11263" max="11263" width="20.75" style="1" customWidth="1"/>
    <col min="11264" max="11264" width="16.125" style="1" customWidth="1"/>
    <col min="11265" max="11265" width="17.125" style="1" customWidth="1"/>
    <col min="11266" max="11266" width="14.875" style="1" customWidth="1"/>
    <col min="11267" max="11267" width="20.75" style="1" customWidth="1"/>
    <col min="11268" max="11269" width="17.625" style="1" customWidth="1"/>
    <col min="11270" max="11270" width="15.875" style="1" bestFit="1" customWidth="1"/>
    <col min="11271" max="11271" width="18.125" style="1" customWidth="1"/>
    <col min="11272" max="11272" width="17.625" style="1" customWidth="1"/>
    <col min="11273" max="11273" width="20.75" style="1" customWidth="1"/>
    <col min="11274" max="11275" width="9" style="1"/>
    <col min="11276" max="11276" width="16.75" style="1" bestFit="1" customWidth="1"/>
    <col min="11277" max="11277" width="15.625" style="1" bestFit="1" customWidth="1"/>
    <col min="11278" max="11278" width="9" style="1"/>
    <col min="11279" max="11279" width="15.625" style="1" bestFit="1" customWidth="1"/>
    <col min="11280" max="11516" width="9" style="1"/>
    <col min="11517" max="11517" width="44.25" style="1" customWidth="1"/>
    <col min="11518" max="11518" width="18.125" style="1" customWidth="1"/>
    <col min="11519" max="11519" width="20.75" style="1" customWidth="1"/>
    <col min="11520" max="11520" width="16.125" style="1" customWidth="1"/>
    <col min="11521" max="11521" width="17.125" style="1" customWidth="1"/>
    <col min="11522" max="11522" width="14.875" style="1" customWidth="1"/>
    <col min="11523" max="11523" width="20.75" style="1" customWidth="1"/>
    <col min="11524" max="11525" width="17.625" style="1" customWidth="1"/>
    <col min="11526" max="11526" width="15.875" style="1" bestFit="1" customWidth="1"/>
    <col min="11527" max="11527" width="18.125" style="1" customWidth="1"/>
    <col min="11528" max="11528" width="17.625" style="1" customWidth="1"/>
    <col min="11529" max="11529" width="20.75" style="1" customWidth="1"/>
    <col min="11530" max="11531" width="9" style="1"/>
    <col min="11532" max="11532" width="16.75" style="1" bestFit="1" customWidth="1"/>
    <col min="11533" max="11533" width="15.625" style="1" bestFit="1" customWidth="1"/>
    <col min="11534" max="11534" width="9" style="1"/>
    <col min="11535" max="11535" width="15.625" style="1" bestFit="1" customWidth="1"/>
    <col min="11536" max="11772" width="9" style="1"/>
    <col min="11773" max="11773" width="44.25" style="1" customWidth="1"/>
    <col min="11774" max="11774" width="18.125" style="1" customWidth="1"/>
    <col min="11775" max="11775" width="20.75" style="1" customWidth="1"/>
    <col min="11776" max="11776" width="16.125" style="1" customWidth="1"/>
    <col min="11777" max="11777" width="17.125" style="1" customWidth="1"/>
    <col min="11778" max="11778" width="14.875" style="1" customWidth="1"/>
    <col min="11779" max="11779" width="20.75" style="1" customWidth="1"/>
    <col min="11780" max="11781" width="17.625" style="1" customWidth="1"/>
    <col min="11782" max="11782" width="15.875" style="1" bestFit="1" customWidth="1"/>
    <col min="11783" max="11783" width="18.125" style="1" customWidth="1"/>
    <col min="11784" max="11784" width="17.625" style="1" customWidth="1"/>
    <col min="11785" max="11785" width="20.75" style="1" customWidth="1"/>
    <col min="11786" max="11787" width="9" style="1"/>
    <col min="11788" max="11788" width="16.75" style="1" bestFit="1" customWidth="1"/>
    <col min="11789" max="11789" width="15.625" style="1" bestFit="1" customWidth="1"/>
    <col min="11790" max="11790" width="9" style="1"/>
    <col min="11791" max="11791" width="15.625" style="1" bestFit="1" customWidth="1"/>
    <col min="11792" max="12028" width="9" style="1"/>
    <col min="12029" max="12029" width="44.25" style="1" customWidth="1"/>
    <col min="12030" max="12030" width="18.125" style="1" customWidth="1"/>
    <col min="12031" max="12031" width="20.75" style="1" customWidth="1"/>
    <col min="12032" max="12032" width="16.125" style="1" customWidth="1"/>
    <col min="12033" max="12033" width="17.125" style="1" customWidth="1"/>
    <col min="12034" max="12034" width="14.875" style="1" customWidth="1"/>
    <col min="12035" max="12035" width="20.75" style="1" customWidth="1"/>
    <col min="12036" max="12037" width="17.625" style="1" customWidth="1"/>
    <col min="12038" max="12038" width="15.875" style="1" bestFit="1" customWidth="1"/>
    <col min="12039" max="12039" width="18.125" style="1" customWidth="1"/>
    <col min="12040" max="12040" width="17.625" style="1" customWidth="1"/>
    <col min="12041" max="12041" width="20.75" style="1" customWidth="1"/>
    <col min="12042" max="12043" width="9" style="1"/>
    <col min="12044" max="12044" width="16.75" style="1" bestFit="1" customWidth="1"/>
    <col min="12045" max="12045" width="15.625" style="1" bestFit="1" customWidth="1"/>
    <col min="12046" max="12046" width="9" style="1"/>
    <col min="12047" max="12047" width="15.625" style="1" bestFit="1" customWidth="1"/>
    <col min="12048" max="12284" width="9" style="1"/>
    <col min="12285" max="12285" width="44.25" style="1" customWidth="1"/>
    <col min="12286" max="12286" width="18.125" style="1" customWidth="1"/>
    <col min="12287" max="12287" width="20.75" style="1" customWidth="1"/>
    <col min="12288" max="12288" width="16.125" style="1" customWidth="1"/>
    <col min="12289" max="12289" width="17.125" style="1" customWidth="1"/>
    <col min="12290" max="12290" width="14.875" style="1" customWidth="1"/>
    <col min="12291" max="12291" width="20.75" style="1" customWidth="1"/>
    <col min="12292" max="12293" width="17.625" style="1" customWidth="1"/>
    <col min="12294" max="12294" width="15.875" style="1" bestFit="1" customWidth="1"/>
    <col min="12295" max="12295" width="18.125" style="1" customWidth="1"/>
    <col min="12296" max="12296" width="17.625" style="1" customWidth="1"/>
    <col min="12297" max="12297" width="20.75" style="1" customWidth="1"/>
    <col min="12298" max="12299" width="9" style="1"/>
    <col min="12300" max="12300" width="16.75" style="1" bestFit="1" customWidth="1"/>
    <col min="12301" max="12301" width="15.625" style="1" bestFit="1" customWidth="1"/>
    <col min="12302" max="12302" width="9" style="1"/>
    <col min="12303" max="12303" width="15.625" style="1" bestFit="1" customWidth="1"/>
    <col min="12304" max="12540" width="9" style="1"/>
    <col min="12541" max="12541" width="44.25" style="1" customWidth="1"/>
    <col min="12542" max="12542" width="18.125" style="1" customWidth="1"/>
    <col min="12543" max="12543" width="20.75" style="1" customWidth="1"/>
    <col min="12544" max="12544" width="16.125" style="1" customWidth="1"/>
    <col min="12545" max="12545" width="17.125" style="1" customWidth="1"/>
    <col min="12546" max="12546" width="14.875" style="1" customWidth="1"/>
    <col min="12547" max="12547" width="20.75" style="1" customWidth="1"/>
    <col min="12548" max="12549" width="17.625" style="1" customWidth="1"/>
    <col min="12550" max="12550" width="15.875" style="1" bestFit="1" customWidth="1"/>
    <col min="12551" max="12551" width="18.125" style="1" customWidth="1"/>
    <col min="12552" max="12552" width="17.625" style="1" customWidth="1"/>
    <col min="12553" max="12553" width="20.75" style="1" customWidth="1"/>
    <col min="12554" max="12555" width="9" style="1"/>
    <col min="12556" max="12556" width="16.75" style="1" bestFit="1" customWidth="1"/>
    <col min="12557" max="12557" width="15.625" style="1" bestFit="1" customWidth="1"/>
    <col min="12558" max="12558" width="9" style="1"/>
    <col min="12559" max="12559" width="15.625" style="1" bestFit="1" customWidth="1"/>
    <col min="12560" max="12796" width="9" style="1"/>
    <col min="12797" max="12797" width="44.25" style="1" customWidth="1"/>
    <col min="12798" max="12798" width="18.125" style="1" customWidth="1"/>
    <col min="12799" max="12799" width="20.75" style="1" customWidth="1"/>
    <col min="12800" max="12800" width="16.125" style="1" customWidth="1"/>
    <col min="12801" max="12801" width="17.125" style="1" customWidth="1"/>
    <col min="12802" max="12802" width="14.875" style="1" customWidth="1"/>
    <col min="12803" max="12803" width="20.75" style="1" customWidth="1"/>
    <col min="12804" max="12805" width="17.625" style="1" customWidth="1"/>
    <col min="12806" max="12806" width="15.875" style="1" bestFit="1" customWidth="1"/>
    <col min="12807" max="12807" width="18.125" style="1" customWidth="1"/>
    <col min="12808" max="12808" width="17.625" style="1" customWidth="1"/>
    <col min="12809" max="12809" width="20.75" style="1" customWidth="1"/>
    <col min="12810" max="12811" width="9" style="1"/>
    <col min="12812" max="12812" width="16.75" style="1" bestFit="1" customWidth="1"/>
    <col min="12813" max="12813" width="15.625" style="1" bestFit="1" customWidth="1"/>
    <col min="12814" max="12814" width="9" style="1"/>
    <col min="12815" max="12815" width="15.625" style="1" bestFit="1" customWidth="1"/>
    <col min="12816" max="13052" width="9" style="1"/>
    <col min="13053" max="13053" width="44.25" style="1" customWidth="1"/>
    <col min="13054" max="13054" width="18.125" style="1" customWidth="1"/>
    <col min="13055" max="13055" width="20.75" style="1" customWidth="1"/>
    <col min="13056" max="13056" width="16.125" style="1" customWidth="1"/>
    <col min="13057" max="13057" width="17.125" style="1" customWidth="1"/>
    <col min="13058" max="13058" width="14.875" style="1" customWidth="1"/>
    <col min="13059" max="13059" width="20.75" style="1" customWidth="1"/>
    <col min="13060" max="13061" width="17.625" style="1" customWidth="1"/>
    <col min="13062" max="13062" width="15.875" style="1" bestFit="1" customWidth="1"/>
    <col min="13063" max="13063" width="18.125" style="1" customWidth="1"/>
    <col min="13064" max="13064" width="17.625" style="1" customWidth="1"/>
    <col min="13065" max="13065" width="20.75" style="1" customWidth="1"/>
    <col min="13066" max="13067" width="9" style="1"/>
    <col min="13068" max="13068" width="16.75" style="1" bestFit="1" customWidth="1"/>
    <col min="13069" max="13069" width="15.625" style="1" bestFit="1" customWidth="1"/>
    <col min="13070" max="13070" width="9" style="1"/>
    <col min="13071" max="13071" width="15.625" style="1" bestFit="1" customWidth="1"/>
    <col min="13072" max="13308" width="9" style="1"/>
    <col min="13309" max="13309" width="44.25" style="1" customWidth="1"/>
    <col min="13310" max="13310" width="18.125" style="1" customWidth="1"/>
    <col min="13311" max="13311" width="20.75" style="1" customWidth="1"/>
    <col min="13312" max="13312" width="16.125" style="1" customWidth="1"/>
    <col min="13313" max="13313" width="17.125" style="1" customWidth="1"/>
    <col min="13314" max="13314" width="14.875" style="1" customWidth="1"/>
    <col min="13315" max="13315" width="20.75" style="1" customWidth="1"/>
    <col min="13316" max="13317" width="17.625" style="1" customWidth="1"/>
    <col min="13318" max="13318" width="15.875" style="1" bestFit="1" customWidth="1"/>
    <col min="13319" max="13319" width="18.125" style="1" customWidth="1"/>
    <col min="13320" max="13320" width="17.625" style="1" customWidth="1"/>
    <col min="13321" max="13321" width="20.75" style="1" customWidth="1"/>
    <col min="13322" max="13323" width="9" style="1"/>
    <col min="13324" max="13324" width="16.75" style="1" bestFit="1" customWidth="1"/>
    <col min="13325" max="13325" width="15.625" style="1" bestFit="1" customWidth="1"/>
    <col min="13326" max="13326" width="9" style="1"/>
    <col min="13327" max="13327" width="15.625" style="1" bestFit="1" customWidth="1"/>
    <col min="13328" max="13564" width="9" style="1"/>
    <col min="13565" max="13565" width="44.25" style="1" customWidth="1"/>
    <col min="13566" max="13566" width="18.125" style="1" customWidth="1"/>
    <col min="13567" max="13567" width="20.75" style="1" customWidth="1"/>
    <col min="13568" max="13568" width="16.125" style="1" customWidth="1"/>
    <col min="13569" max="13569" width="17.125" style="1" customWidth="1"/>
    <col min="13570" max="13570" width="14.875" style="1" customWidth="1"/>
    <col min="13571" max="13571" width="20.75" style="1" customWidth="1"/>
    <col min="13572" max="13573" width="17.625" style="1" customWidth="1"/>
    <col min="13574" max="13574" width="15.875" style="1" bestFit="1" customWidth="1"/>
    <col min="13575" max="13575" width="18.125" style="1" customWidth="1"/>
    <col min="13576" max="13576" width="17.625" style="1" customWidth="1"/>
    <col min="13577" max="13577" width="20.75" style="1" customWidth="1"/>
    <col min="13578" max="13579" width="9" style="1"/>
    <col min="13580" max="13580" width="16.75" style="1" bestFit="1" customWidth="1"/>
    <col min="13581" max="13581" width="15.625" style="1" bestFit="1" customWidth="1"/>
    <col min="13582" max="13582" width="9" style="1"/>
    <col min="13583" max="13583" width="15.625" style="1" bestFit="1" customWidth="1"/>
    <col min="13584" max="13820" width="9" style="1"/>
    <col min="13821" max="13821" width="44.25" style="1" customWidth="1"/>
    <col min="13822" max="13822" width="18.125" style="1" customWidth="1"/>
    <col min="13823" max="13823" width="20.75" style="1" customWidth="1"/>
    <col min="13824" max="13824" width="16.125" style="1" customWidth="1"/>
    <col min="13825" max="13825" width="17.125" style="1" customWidth="1"/>
    <col min="13826" max="13826" width="14.875" style="1" customWidth="1"/>
    <col min="13827" max="13827" width="20.75" style="1" customWidth="1"/>
    <col min="13828" max="13829" width="17.625" style="1" customWidth="1"/>
    <col min="13830" max="13830" width="15.875" style="1" bestFit="1" customWidth="1"/>
    <col min="13831" max="13831" width="18.125" style="1" customWidth="1"/>
    <col min="13832" max="13832" width="17.625" style="1" customWidth="1"/>
    <col min="13833" max="13833" width="20.75" style="1" customWidth="1"/>
    <col min="13834" max="13835" width="9" style="1"/>
    <col min="13836" max="13836" width="16.75" style="1" bestFit="1" customWidth="1"/>
    <col min="13837" max="13837" width="15.625" style="1" bestFit="1" customWidth="1"/>
    <col min="13838" max="13838" width="9" style="1"/>
    <col min="13839" max="13839" width="15.625" style="1" bestFit="1" customWidth="1"/>
    <col min="13840" max="14076" width="9" style="1"/>
    <col min="14077" max="14077" width="44.25" style="1" customWidth="1"/>
    <col min="14078" max="14078" width="18.125" style="1" customWidth="1"/>
    <col min="14079" max="14079" width="20.75" style="1" customWidth="1"/>
    <col min="14080" max="14080" width="16.125" style="1" customWidth="1"/>
    <col min="14081" max="14081" width="17.125" style="1" customWidth="1"/>
    <col min="14082" max="14082" width="14.875" style="1" customWidth="1"/>
    <col min="14083" max="14083" width="20.75" style="1" customWidth="1"/>
    <col min="14084" max="14085" width="17.625" style="1" customWidth="1"/>
    <col min="14086" max="14086" width="15.875" style="1" bestFit="1" customWidth="1"/>
    <col min="14087" max="14087" width="18.125" style="1" customWidth="1"/>
    <col min="14088" max="14088" width="17.625" style="1" customWidth="1"/>
    <col min="14089" max="14089" width="20.75" style="1" customWidth="1"/>
    <col min="14090" max="14091" width="9" style="1"/>
    <col min="14092" max="14092" width="16.75" style="1" bestFit="1" customWidth="1"/>
    <col min="14093" max="14093" width="15.625" style="1" bestFit="1" customWidth="1"/>
    <col min="14094" max="14094" width="9" style="1"/>
    <col min="14095" max="14095" width="15.625" style="1" bestFit="1" customWidth="1"/>
    <col min="14096" max="14332" width="9" style="1"/>
    <col min="14333" max="14333" width="44.25" style="1" customWidth="1"/>
    <col min="14334" max="14334" width="18.125" style="1" customWidth="1"/>
    <col min="14335" max="14335" width="20.75" style="1" customWidth="1"/>
    <col min="14336" max="14336" width="16.125" style="1" customWidth="1"/>
    <col min="14337" max="14337" width="17.125" style="1" customWidth="1"/>
    <col min="14338" max="14338" width="14.875" style="1" customWidth="1"/>
    <col min="14339" max="14339" width="20.75" style="1" customWidth="1"/>
    <col min="14340" max="14341" width="17.625" style="1" customWidth="1"/>
    <col min="14342" max="14342" width="15.875" style="1" bestFit="1" customWidth="1"/>
    <col min="14343" max="14343" width="18.125" style="1" customWidth="1"/>
    <col min="14344" max="14344" width="17.625" style="1" customWidth="1"/>
    <col min="14345" max="14345" width="20.75" style="1" customWidth="1"/>
    <col min="14346" max="14347" width="9" style="1"/>
    <col min="14348" max="14348" width="16.75" style="1" bestFit="1" customWidth="1"/>
    <col min="14349" max="14349" width="15.625" style="1" bestFit="1" customWidth="1"/>
    <col min="14350" max="14350" width="9" style="1"/>
    <col min="14351" max="14351" width="15.625" style="1" bestFit="1" customWidth="1"/>
    <col min="14352" max="14588" width="9" style="1"/>
    <col min="14589" max="14589" width="44.25" style="1" customWidth="1"/>
    <col min="14590" max="14590" width="18.125" style="1" customWidth="1"/>
    <col min="14591" max="14591" width="20.75" style="1" customWidth="1"/>
    <col min="14592" max="14592" width="16.125" style="1" customWidth="1"/>
    <col min="14593" max="14593" width="17.125" style="1" customWidth="1"/>
    <col min="14594" max="14594" width="14.875" style="1" customWidth="1"/>
    <col min="14595" max="14595" width="20.75" style="1" customWidth="1"/>
    <col min="14596" max="14597" width="17.625" style="1" customWidth="1"/>
    <col min="14598" max="14598" width="15.875" style="1" bestFit="1" customWidth="1"/>
    <col min="14599" max="14599" width="18.125" style="1" customWidth="1"/>
    <col min="14600" max="14600" width="17.625" style="1" customWidth="1"/>
    <col min="14601" max="14601" width="20.75" style="1" customWidth="1"/>
    <col min="14602" max="14603" width="9" style="1"/>
    <col min="14604" max="14604" width="16.75" style="1" bestFit="1" customWidth="1"/>
    <col min="14605" max="14605" width="15.625" style="1" bestFit="1" customWidth="1"/>
    <col min="14606" max="14606" width="9" style="1"/>
    <col min="14607" max="14607" width="15.625" style="1" bestFit="1" customWidth="1"/>
    <col min="14608" max="14844" width="9" style="1"/>
    <col min="14845" max="14845" width="44.25" style="1" customWidth="1"/>
    <col min="14846" max="14846" width="18.125" style="1" customWidth="1"/>
    <col min="14847" max="14847" width="20.75" style="1" customWidth="1"/>
    <col min="14848" max="14848" width="16.125" style="1" customWidth="1"/>
    <col min="14849" max="14849" width="17.125" style="1" customWidth="1"/>
    <col min="14850" max="14850" width="14.875" style="1" customWidth="1"/>
    <col min="14851" max="14851" width="20.75" style="1" customWidth="1"/>
    <col min="14852" max="14853" width="17.625" style="1" customWidth="1"/>
    <col min="14854" max="14854" width="15.875" style="1" bestFit="1" customWidth="1"/>
    <col min="14855" max="14855" width="18.125" style="1" customWidth="1"/>
    <col min="14856" max="14856" width="17.625" style="1" customWidth="1"/>
    <col min="14857" max="14857" width="20.75" style="1" customWidth="1"/>
    <col min="14858" max="14859" width="9" style="1"/>
    <col min="14860" max="14860" width="16.75" style="1" bestFit="1" customWidth="1"/>
    <col min="14861" max="14861" width="15.625" style="1" bestFit="1" customWidth="1"/>
    <col min="14862" max="14862" width="9" style="1"/>
    <col min="14863" max="14863" width="15.625" style="1" bestFit="1" customWidth="1"/>
    <col min="14864" max="15100" width="9" style="1"/>
    <col min="15101" max="15101" width="44.25" style="1" customWidth="1"/>
    <col min="15102" max="15102" width="18.125" style="1" customWidth="1"/>
    <col min="15103" max="15103" width="20.75" style="1" customWidth="1"/>
    <col min="15104" max="15104" width="16.125" style="1" customWidth="1"/>
    <col min="15105" max="15105" width="17.125" style="1" customWidth="1"/>
    <col min="15106" max="15106" width="14.875" style="1" customWidth="1"/>
    <col min="15107" max="15107" width="20.75" style="1" customWidth="1"/>
    <col min="15108" max="15109" width="17.625" style="1" customWidth="1"/>
    <col min="15110" max="15110" width="15.875" style="1" bestFit="1" customWidth="1"/>
    <col min="15111" max="15111" width="18.125" style="1" customWidth="1"/>
    <col min="15112" max="15112" width="17.625" style="1" customWidth="1"/>
    <col min="15113" max="15113" width="20.75" style="1" customWidth="1"/>
    <col min="15114" max="15115" width="9" style="1"/>
    <col min="15116" max="15116" width="16.75" style="1" bestFit="1" customWidth="1"/>
    <col min="15117" max="15117" width="15.625" style="1" bestFit="1" customWidth="1"/>
    <col min="15118" max="15118" width="9" style="1"/>
    <col min="15119" max="15119" width="15.625" style="1" bestFit="1" customWidth="1"/>
    <col min="15120" max="15356" width="9" style="1"/>
    <col min="15357" max="15357" width="44.25" style="1" customWidth="1"/>
    <col min="15358" max="15358" width="18.125" style="1" customWidth="1"/>
    <col min="15359" max="15359" width="20.75" style="1" customWidth="1"/>
    <col min="15360" max="15360" width="16.125" style="1" customWidth="1"/>
    <col min="15361" max="15361" width="17.125" style="1" customWidth="1"/>
    <col min="15362" max="15362" width="14.875" style="1" customWidth="1"/>
    <col min="15363" max="15363" width="20.75" style="1" customWidth="1"/>
    <col min="15364" max="15365" width="17.625" style="1" customWidth="1"/>
    <col min="15366" max="15366" width="15.875" style="1" bestFit="1" customWidth="1"/>
    <col min="15367" max="15367" width="18.125" style="1" customWidth="1"/>
    <col min="15368" max="15368" width="17.625" style="1" customWidth="1"/>
    <col min="15369" max="15369" width="20.75" style="1" customWidth="1"/>
    <col min="15370" max="15371" width="9" style="1"/>
    <col min="15372" max="15372" width="16.75" style="1" bestFit="1" customWidth="1"/>
    <col min="15373" max="15373" width="15.625" style="1" bestFit="1" customWidth="1"/>
    <col min="15374" max="15374" width="9" style="1"/>
    <col min="15375" max="15375" width="15.625" style="1" bestFit="1" customWidth="1"/>
    <col min="15376" max="15612" width="9" style="1"/>
    <col min="15613" max="15613" width="44.25" style="1" customWidth="1"/>
    <col min="15614" max="15614" width="18.125" style="1" customWidth="1"/>
    <col min="15615" max="15615" width="20.75" style="1" customWidth="1"/>
    <col min="15616" max="15616" width="16.125" style="1" customWidth="1"/>
    <col min="15617" max="15617" width="17.125" style="1" customWidth="1"/>
    <col min="15618" max="15618" width="14.875" style="1" customWidth="1"/>
    <col min="15619" max="15619" width="20.75" style="1" customWidth="1"/>
    <col min="15620" max="15621" width="17.625" style="1" customWidth="1"/>
    <col min="15622" max="15622" width="15.875" style="1" bestFit="1" customWidth="1"/>
    <col min="15623" max="15623" width="18.125" style="1" customWidth="1"/>
    <col min="15624" max="15624" width="17.625" style="1" customWidth="1"/>
    <col min="15625" max="15625" width="20.75" style="1" customWidth="1"/>
    <col min="15626" max="15627" width="9" style="1"/>
    <col min="15628" max="15628" width="16.75" style="1" bestFit="1" customWidth="1"/>
    <col min="15629" max="15629" width="15.625" style="1" bestFit="1" customWidth="1"/>
    <col min="15630" max="15630" width="9" style="1"/>
    <col min="15631" max="15631" width="15.625" style="1" bestFit="1" customWidth="1"/>
    <col min="15632" max="15868" width="9" style="1"/>
    <col min="15869" max="15869" width="44.25" style="1" customWidth="1"/>
    <col min="15870" max="15870" width="18.125" style="1" customWidth="1"/>
    <col min="15871" max="15871" width="20.75" style="1" customWidth="1"/>
    <col min="15872" max="15872" width="16.125" style="1" customWidth="1"/>
    <col min="15873" max="15873" width="17.125" style="1" customWidth="1"/>
    <col min="15874" max="15874" width="14.875" style="1" customWidth="1"/>
    <col min="15875" max="15875" width="20.75" style="1" customWidth="1"/>
    <col min="15876" max="15877" width="17.625" style="1" customWidth="1"/>
    <col min="15878" max="15878" width="15.875" style="1" bestFit="1" customWidth="1"/>
    <col min="15879" max="15879" width="18.125" style="1" customWidth="1"/>
    <col min="15880" max="15880" width="17.625" style="1" customWidth="1"/>
    <col min="15881" max="15881" width="20.75" style="1" customWidth="1"/>
    <col min="15882" max="15883" width="9" style="1"/>
    <col min="15884" max="15884" width="16.75" style="1" bestFit="1" customWidth="1"/>
    <col min="15885" max="15885" width="15.625" style="1" bestFit="1" customWidth="1"/>
    <col min="15886" max="15886" width="9" style="1"/>
    <col min="15887" max="15887" width="15.625" style="1" bestFit="1" customWidth="1"/>
    <col min="15888" max="16124" width="9" style="1"/>
    <col min="16125" max="16125" width="44.25" style="1" customWidth="1"/>
    <col min="16126" max="16126" width="18.125" style="1" customWidth="1"/>
    <col min="16127" max="16127" width="20.75" style="1" customWidth="1"/>
    <col min="16128" max="16128" width="16.125" style="1" customWidth="1"/>
    <col min="16129" max="16129" width="17.125" style="1" customWidth="1"/>
    <col min="16130" max="16130" width="14.875" style="1" customWidth="1"/>
    <col min="16131" max="16131" width="20.75" style="1" customWidth="1"/>
    <col min="16132" max="16133" width="17.625" style="1" customWidth="1"/>
    <col min="16134" max="16134" width="15.875" style="1" bestFit="1" customWidth="1"/>
    <col min="16135" max="16135" width="18.125" style="1" customWidth="1"/>
    <col min="16136" max="16136" width="17.625" style="1" customWidth="1"/>
    <col min="16137" max="16137" width="20.75" style="1" customWidth="1"/>
    <col min="16138" max="16139" width="9" style="1"/>
    <col min="16140" max="16140" width="16.75" style="1" bestFit="1" customWidth="1"/>
    <col min="16141" max="16141" width="15.625" style="1" bestFit="1" customWidth="1"/>
    <col min="16142" max="16142" width="9" style="1"/>
    <col min="16143" max="16143" width="15.625" style="1" bestFit="1" customWidth="1"/>
    <col min="16144" max="16384" width="9" style="1"/>
  </cols>
  <sheetData>
    <row r="1" spans="1:13">
      <c r="A1" s="657" t="s">
        <v>375</v>
      </c>
      <c r="B1" s="657"/>
      <c r="C1" s="657"/>
      <c r="D1" s="657"/>
      <c r="E1" s="657"/>
      <c r="F1" s="657"/>
      <c r="G1" s="657"/>
      <c r="H1" s="593"/>
      <c r="I1" s="593"/>
      <c r="J1" s="593"/>
      <c r="K1" s="593"/>
      <c r="L1" s="593"/>
      <c r="M1" s="594"/>
    </row>
    <row r="2" spans="1:13">
      <c r="A2" s="658" t="s">
        <v>45</v>
      </c>
      <c r="B2" s="658" t="s">
        <v>46</v>
      </c>
      <c r="C2" s="658"/>
      <c r="D2" s="658"/>
      <c r="E2" s="658"/>
      <c r="F2" s="658"/>
      <c r="G2" s="658"/>
      <c r="H2" s="659" t="s">
        <v>47</v>
      </c>
      <c r="I2" s="660"/>
      <c r="J2" s="660"/>
      <c r="K2" s="660"/>
      <c r="L2" s="661"/>
      <c r="M2" s="595"/>
    </row>
    <row r="3" spans="1:13">
      <c r="A3" s="658"/>
      <c r="B3" s="596" t="s">
        <v>48</v>
      </c>
      <c r="C3" s="597" t="s">
        <v>49</v>
      </c>
      <c r="D3" s="597" t="s">
        <v>50</v>
      </c>
      <c r="E3" s="597" t="s">
        <v>51</v>
      </c>
      <c r="F3" s="662" t="s">
        <v>12</v>
      </c>
      <c r="G3" s="662" t="s">
        <v>6</v>
      </c>
      <c r="H3" s="662" t="s">
        <v>52</v>
      </c>
      <c r="I3" s="662" t="s">
        <v>16</v>
      </c>
      <c r="J3" s="597" t="s">
        <v>51</v>
      </c>
      <c r="K3" s="662" t="s">
        <v>53</v>
      </c>
      <c r="L3" s="662" t="s">
        <v>6</v>
      </c>
      <c r="M3" s="598" t="s">
        <v>54</v>
      </c>
    </row>
    <row r="4" spans="1:13">
      <c r="A4" s="658"/>
      <c r="B4" s="599" t="s">
        <v>55</v>
      </c>
      <c r="C4" s="600" t="s">
        <v>56</v>
      </c>
      <c r="D4" s="600" t="s">
        <v>57</v>
      </c>
      <c r="E4" s="600" t="s">
        <v>58</v>
      </c>
      <c r="F4" s="663"/>
      <c r="G4" s="663"/>
      <c r="H4" s="663"/>
      <c r="I4" s="663"/>
      <c r="J4" s="600" t="s">
        <v>59</v>
      </c>
      <c r="K4" s="663"/>
      <c r="L4" s="663"/>
      <c r="M4" s="601" t="s">
        <v>60</v>
      </c>
    </row>
    <row r="5" spans="1:13">
      <c r="A5" s="581" t="s">
        <v>61</v>
      </c>
      <c r="B5" s="582"/>
      <c r="C5" s="582"/>
      <c r="D5" s="582"/>
      <c r="E5" s="602"/>
      <c r="F5" s="583"/>
      <c r="G5" s="584"/>
      <c r="H5" s="583"/>
      <c r="I5" s="584"/>
      <c r="J5" s="584"/>
      <c r="K5" s="585"/>
      <c r="L5" s="586"/>
      <c r="M5" s="583"/>
    </row>
    <row r="6" spans="1:13">
      <c r="A6" s="587" t="s">
        <v>62</v>
      </c>
      <c r="B6" s="576">
        <v>92180518.569999993</v>
      </c>
      <c r="C6" s="576">
        <v>30811238.190000001</v>
      </c>
      <c r="D6" s="576">
        <v>1183617.8</v>
      </c>
      <c r="E6" s="7">
        <v>4733702.41</v>
      </c>
      <c r="F6" s="8">
        <v>357904.96</v>
      </c>
      <c r="G6" s="9">
        <f t="shared" ref="G6:G20" si="0">SUM(B6:F6)</f>
        <v>129266981.92999998</v>
      </c>
      <c r="H6" s="8">
        <v>5991275.7599999998</v>
      </c>
      <c r="I6" s="9">
        <v>5849810.8300000001</v>
      </c>
      <c r="J6" s="9">
        <v>910303.95</v>
      </c>
      <c r="K6" s="10">
        <v>65001084.780000001</v>
      </c>
      <c r="L6" s="7">
        <f t="shared" ref="L6:L20" si="1">SUM(H6:K6)</f>
        <v>77752475.319999993</v>
      </c>
      <c r="M6" s="8">
        <f t="shared" ref="M6:M20" si="2">SUM(L6,G6)</f>
        <v>207019457.24999997</v>
      </c>
    </row>
    <row r="7" spans="1:13">
      <c r="A7" s="587" t="s">
        <v>266</v>
      </c>
      <c r="B7" s="576">
        <v>80360899.840000004</v>
      </c>
      <c r="C7" s="576">
        <v>23619425.84</v>
      </c>
      <c r="D7" s="576">
        <v>1718076.14</v>
      </c>
      <c r="E7" s="7">
        <v>4518534.12</v>
      </c>
      <c r="F7" s="8">
        <v>48341.56</v>
      </c>
      <c r="G7" s="9">
        <f t="shared" si="0"/>
        <v>110265277.50000001</v>
      </c>
      <c r="H7" s="8">
        <v>7856264.3300000001</v>
      </c>
      <c r="I7" s="9">
        <v>6471233.3600000003</v>
      </c>
      <c r="J7" s="9">
        <v>1120374.0900000001</v>
      </c>
      <c r="K7" s="10">
        <v>12290484.74</v>
      </c>
      <c r="L7" s="7">
        <f t="shared" si="1"/>
        <v>27738356.520000003</v>
      </c>
      <c r="M7" s="8">
        <f t="shared" si="2"/>
        <v>138003634.02000001</v>
      </c>
    </row>
    <row r="8" spans="1:13">
      <c r="A8" s="587" t="s">
        <v>63</v>
      </c>
      <c r="B8" s="576">
        <v>38523201.789999999</v>
      </c>
      <c r="C8" s="576">
        <v>45194862.899999999</v>
      </c>
      <c r="D8" s="576">
        <v>1120166.1200000001</v>
      </c>
      <c r="E8" s="7">
        <v>3151582.62</v>
      </c>
      <c r="F8" s="8">
        <v>58689.91</v>
      </c>
      <c r="G8" s="9">
        <f t="shared" si="0"/>
        <v>88048503.340000004</v>
      </c>
      <c r="H8" s="8">
        <v>4452660.2</v>
      </c>
      <c r="I8" s="9">
        <v>4142816.85</v>
      </c>
      <c r="J8" s="9">
        <v>560187.05000000005</v>
      </c>
      <c r="K8" s="10">
        <v>2596581.2799999998</v>
      </c>
      <c r="L8" s="7">
        <f t="shared" si="1"/>
        <v>11752245.380000001</v>
      </c>
      <c r="M8" s="8">
        <f t="shared" si="2"/>
        <v>99800748.719999999</v>
      </c>
    </row>
    <row r="9" spans="1:13">
      <c r="A9" s="587" t="s">
        <v>267</v>
      </c>
      <c r="B9" s="576">
        <v>4752862.5599999996</v>
      </c>
      <c r="C9" s="576">
        <v>5072120.29</v>
      </c>
      <c r="D9" s="576">
        <v>644278.55000000005</v>
      </c>
      <c r="E9" s="7">
        <v>885987.08</v>
      </c>
      <c r="F9" s="8">
        <v>7539.51</v>
      </c>
      <c r="G9" s="9">
        <f t="shared" si="0"/>
        <v>11362787.99</v>
      </c>
      <c r="H9" s="8">
        <v>1025743.71</v>
      </c>
      <c r="I9" s="9">
        <v>709649.18</v>
      </c>
      <c r="J9" s="9">
        <v>177751.66</v>
      </c>
      <c r="K9" s="10">
        <v>2401837.69</v>
      </c>
      <c r="L9" s="7">
        <f t="shared" si="1"/>
        <v>4314982.24</v>
      </c>
      <c r="M9" s="8">
        <f t="shared" si="2"/>
        <v>15677770.23</v>
      </c>
    </row>
    <row r="10" spans="1:13">
      <c r="A10" s="587" t="s">
        <v>64</v>
      </c>
      <c r="B10" s="576">
        <v>20950117.859999999</v>
      </c>
      <c r="C10" s="576">
        <v>22181063.370000001</v>
      </c>
      <c r="D10" s="576">
        <v>449042.63</v>
      </c>
      <c r="E10" s="7">
        <v>4100854.5</v>
      </c>
      <c r="F10" s="8">
        <v>16113.85</v>
      </c>
      <c r="G10" s="9">
        <f t="shared" si="0"/>
        <v>47697192.210000008</v>
      </c>
      <c r="H10" s="8">
        <v>1997091.92</v>
      </c>
      <c r="I10" s="9">
        <v>1933314.53</v>
      </c>
      <c r="J10" s="9">
        <v>673301.74</v>
      </c>
      <c r="K10" s="10">
        <v>1081908.8700000001</v>
      </c>
      <c r="L10" s="7">
        <f t="shared" si="1"/>
        <v>5685617.0600000005</v>
      </c>
      <c r="M10" s="8">
        <f t="shared" si="2"/>
        <v>53382809.270000011</v>
      </c>
    </row>
    <row r="11" spans="1:13">
      <c r="A11" s="587" t="s">
        <v>65</v>
      </c>
      <c r="B11" s="576">
        <v>8067358.8200000003</v>
      </c>
      <c r="C11" s="576">
        <v>9160097.8399999999</v>
      </c>
      <c r="D11" s="576">
        <v>427078.59</v>
      </c>
      <c r="E11" s="7">
        <v>721446.62</v>
      </c>
      <c r="F11" s="8">
        <v>13896.35</v>
      </c>
      <c r="G11" s="9">
        <f t="shared" si="0"/>
        <v>18389878.220000003</v>
      </c>
      <c r="H11" s="8">
        <v>2315694.13</v>
      </c>
      <c r="I11" s="9">
        <v>2259369.56</v>
      </c>
      <c r="J11" s="9">
        <v>118501.11</v>
      </c>
      <c r="K11" s="10">
        <v>692421.68</v>
      </c>
      <c r="L11" s="7">
        <f t="shared" si="1"/>
        <v>5385986.4799999995</v>
      </c>
      <c r="M11" s="8">
        <f t="shared" si="2"/>
        <v>23775864.700000003</v>
      </c>
    </row>
    <row r="12" spans="1:13">
      <c r="A12" s="587" t="s">
        <v>66</v>
      </c>
      <c r="B12" s="576">
        <v>21888182.84</v>
      </c>
      <c r="C12" s="576">
        <v>14156514.85</v>
      </c>
      <c r="D12" s="576">
        <v>331901.07</v>
      </c>
      <c r="E12" s="7">
        <v>5404521.21</v>
      </c>
      <c r="F12" s="8">
        <v>83821.61</v>
      </c>
      <c r="G12" s="9">
        <f t="shared" si="0"/>
        <v>41864941.579999998</v>
      </c>
      <c r="H12" s="8">
        <v>1756197.57</v>
      </c>
      <c r="I12" s="9">
        <v>1315727.94</v>
      </c>
      <c r="J12" s="9">
        <v>1055737.1299999999</v>
      </c>
      <c r="K12" s="10">
        <v>2596581.2799999998</v>
      </c>
      <c r="L12" s="7">
        <f t="shared" si="1"/>
        <v>6724243.9199999999</v>
      </c>
      <c r="M12" s="8">
        <f t="shared" si="2"/>
        <v>48589185.5</v>
      </c>
    </row>
    <row r="13" spans="1:13">
      <c r="A13" s="587" t="s">
        <v>67</v>
      </c>
      <c r="B13" s="576">
        <v>9318112.1199999992</v>
      </c>
      <c r="C13" s="576">
        <v>6510482.7599999998</v>
      </c>
      <c r="D13" s="576">
        <v>104939.31</v>
      </c>
      <c r="E13" s="7">
        <v>2404822.08</v>
      </c>
      <c r="F13" s="8">
        <v>24392.53</v>
      </c>
      <c r="G13" s="9">
        <f t="shared" si="0"/>
        <v>18362748.800000001</v>
      </c>
      <c r="H13" s="8">
        <v>1157847.07</v>
      </c>
      <c r="I13" s="9">
        <v>1112423.04</v>
      </c>
      <c r="J13" s="9">
        <v>514402.53</v>
      </c>
      <c r="K13" s="10">
        <v>2812963.06</v>
      </c>
      <c r="L13" s="7">
        <f t="shared" si="1"/>
        <v>5597635.7000000011</v>
      </c>
      <c r="M13" s="8">
        <f t="shared" si="2"/>
        <v>23960384.5</v>
      </c>
    </row>
    <row r="14" spans="1:13">
      <c r="A14" s="587" t="s">
        <v>68</v>
      </c>
      <c r="B14" s="576">
        <v>5128088.55</v>
      </c>
      <c r="C14" s="576">
        <v>4693603.8499999996</v>
      </c>
      <c r="D14" s="576">
        <v>1012786.36</v>
      </c>
      <c r="E14" s="7">
        <v>2341537.29</v>
      </c>
      <c r="F14" s="8">
        <v>7391.68</v>
      </c>
      <c r="G14" s="9">
        <f t="shared" si="0"/>
        <v>13183407.729999997</v>
      </c>
      <c r="H14" s="8">
        <v>466247.14</v>
      </c>
      <c r="I14" s="9">
        <v>448805.16</v>
      </c>
      <c r="J14" s="9">
        <v>315105.21000000002</v>
      </c>
      <c r="K14" s="10">
        <v>432763.55</v>
      </c>
      <c r="L14" s="7">
        <f t="shared" si="1"/>
        <v>1662921.06</v>
      </c>
      <c r="M14" s="8">
        <f t="shared" si="2"/>
        <v>14846328.789999997</v>
      </c>
    </row>
    <row r="15" spans="1:13">
      <c r="A15" s="587" t="s">
        <v>69</v>
      </c>
      <c r="B15" s="576">
        <v>31456445.620000001</v>
      </c>
      <c r="C15" s="576">
        <v>466180847.18000001</v>
      </c>
      <c r="D15" s="576">
        <v>287972.99</v>
      </c>
      <c r="E15" s="7">
        <v>4974184.62</v>
      </c>
      <c r="F15" s="8">
        <v>17592.189999999999</v>
      </c>
      <c r="G15" s="9">
        <f t="shared" si="0"/>
        <v>502917042.60000002</v>
      </c>
      <c r="H15" s="8">
        <v>1888300.92</v>
      </c>
      <c r="I15" s="9">
        <v>1814400.34</v>
      </c>
      <c r="J15" s="9">
        <v>1389694.79</v>
      </c>
      <c r="K15" s="10">
        <v>63140201.520000003</v>
      </c>
      <c r="L15" s="7">
        <f t="shared" si="1"/>
        <v>68232597.570000008</v>
      </c>
      <c r="M15" s="8">
        <f t="shared" si="2"/>
        <v>571149640.17000008</v>
      </c>
    </row>
    <row r="16" spans="1:13">
      <c r="A16" s="587" t="s">
        <v>70</v>
      </c>
      <c r="B16" s="576">
        <v>8317509.4800000004</v>
      </c>
      <c r="C16" s="576">
        <v>13550888.539999999</v>
      </c>
      <c r="D16" s="576">
        <v>273330.3</v>
      </c>
      <c r="E16" s="7">
        <v>3885686.21</v>
      </c>
      <c r="F16" s="8">
        <v>8426.51</v>
      </c>
      <c r="G16" s="9">
        <f t="shared" si="0"/>
        <v>26035841.040000003</v>
      </c>
      <c r="H16" s="8">
        <v>404080.86</v>
      </c>
      <c r="I16" s="9">
        <v>341398.8</v>
      </c>
      <c r="J16" s="9">
        <v>595198.74</v>
      </c>
      <c r="K16" s="10">
        <v>238019.95</v>
      </c>
      <c r="L16" s="7">
        <f t="shared" si="1"/>
        <v>1578698.3499999999</v>
      </c>
      <c r="M16" s="8">
        <f t="shared" si="2"/>
        <v>27614539.390000004</v>
      </c>
    </row>
    <row r="17" spans="1:13">
      <c r="A17" s="587" t="s">
        <v>268</v>
      </c>
      <c r="B17" s="576">
        <v>2501506.61</v>
      </c>
      <c r="C17" s="576">
        <v>3482351.25</v>
      </c>
      <c r="D17" s="576">
        <v>268449.40000000002</v>
      </c>
      <c r="E17" s="576">
        <v>101255.67</v>
      </c>
      <c r="F17" s="8">
        <v>9165.68</v>
      </c>
      <c r="G17" s="9">
        <f t="shared" si="0"/>
        <v>6362728.6099999994</v>
      </c>
      <c r="H17" s="8">
        <v>108791</v>
      </c>
      <c r="I17" s="9">
        <v>118914.19</v>
      </c>
      <c r="J17" s="9">
        <v>18852.45</v>
      </c>
      <c r="K17" s="10">
        <v>843888.92</v>
      </c>
      <c r="L17" s="7">
        <f t="shared" si="1"/>
        <v>1090446.56</v>
      </c>
      <c r="M17" s="8">
        <f t="shared" si="2"/>
        <v>7453175.1699999999</v>
      </c>
    </row>
    <row r="18" spans="1:13">
      <c r="A18" s="587" t="s">
        <v>155</v>
      </c>
      <c r="B18" s="576">
        <v>24577302.440000001</v>
      </c>
      <c r="C18" s="576">
        <v>7646032.0800000001</v>
      </c>
      <c r="D18" s="576">
        <v>10684286.01</v>
      </c>
      <c r="E18" s="576">
        <v>6467705.7000000002</v>
      </c>
      <c r="F18" s="8">
        <v>582168.42000000004</v>
      </c>
      <c r="G18" s="9">
        <f t="shared" si="0"/>
        <v>49957494.650000006</v>
      </c>
      <c r="H18" s="8">
        <v>1336575.1399999999</v>
      </c>
      <c r="I18" s="9">
        <v>1231337.23</v>
      </c>
      <c r="J18" s="9">
        <v>1252341.24</v>
      </c>
      <c r="K18" s="10">
        <v>4825313.55</v>
      </c>
      <c r="L18" s="7">
        <f t="shared" si="1"/>
        <v>8645567.1600000001</v>
      </c>
      <c r="M18" s="8">
        <f t="shared" si="2"/>
        <v>58603061.810000002</v>
      </c>
    </row>
    <row r="19" spans="1:13">
      <c r="A19" s="587" t="s">
        <v>162</v>
      </c>
      <c r="B19" s="576">
        <v>70667561.730000004</v>
      </c>
      <c r="C19" s="576">
        <v>14762141.15</v>
      </c>
      <c r="D19" s="576">
        <v>1356889.68</v>
      </c>
      <c r="E19" s="576">
        <v>15846511.82</v>
      </c>
      <c r="F19" s="8">
        <v>34593.040000000001</v>
      </c>
      <c r="G19" s="9">
        <f t="shared" si="0"/>
        <v>102667697.42000003</v>
      </c>
      <c r="H19" s="8">
        <v>2393401.9900000002</v>
      </c>
      <c r="I19" s="9">
        <v>2359104.04</v>
      </c>
      <c r="J19" s="9">
        <v>3948241.4</v>
      </c>
      <c r="K19" s="10">
        <v>23455784.25</v>
      </c>
      <c r="L19" s="7">
        <f t="shared" si="1"/>
        <v>32156531.68</v>
      </c>
      <c r="M19" s="8">
        <f t="shared" si="2"/>
        <v>134824229.10000002</v>
      </c>
    </row>
    <row r="20" spans="1:13">
      <c r="A20" s="587" t="s">
        <v>274</v>
      </c>
      <c r="B20" s="576">
        <v>71918315.030000001</v>
      </c>
      <c r="C20" s="576">
        <v>8857284.6899999995</v>
      </c>
      <c r="D20" s="576">
        <v>863918.97</v>
      </c>
      <c r="E20" s="576">
        <v>29035062.399999999</v>
      </c>
      <c r="F20" s="8">
        <v>95056.960000000006</v>
      </c>
      <c r="G20" s="9">
        <f t="shared" si="0"/>
        <v>110769638.05</v>
      </c>
      <c r="H20" s="8">
        <v>1130649.32</v>
      </c>
      <c r="I20" s="9">
        <v>1077899.57</v>
      </c>
      <c r="J20" s="9">
        <v>7169316.9199999999</v>
      </c>
      <c r="K20" s="10">
        <v>33971938.439999998</v>
      </c>
      <c r="L20" s="7">
        <f t="shared" si="1"/>
        <v>43349804.25</v>
      </c>
      <c r="M20" s="8">
        <f t="shared" si="2"/>
        <v>154119442.30000001</v>
      </c>
    </row>
    <row r="21" spans="1:13">
      <c r="A21" s="588" t="s">
        <v>71</v>
      </c>
      <c r="B21" s="576">
        <v>0</v>
      </c>
      <c r="C21" s="576">
        <v>0</v>
      </c>
      <c r="D21" s="576">
        <v>0</v>
      </c>
      <c r="E21" s="7">
        <v>0</v>
      </c>
      <c r="F21" s="8">
        <v>0</v>
      </c>
      <c r="G21" s="9"/>
      <c r="H21" s="8">
        <v>0</v>
      </c>
      <c r="I21" s="9">
        <v>0</v>
      </c>
      <c r="J21" s="9">
        <v>0</v>
      </c>
      <c r="K21" s="10">
        <v>0</v>
      </c>
      <c r="L21" s="7"/>
      <c r="M21" s="8"/>
    </row>
    <row r="22" spans="1:13">
      <c r="A22" s="587" t="s">
        <v>72</v>
      </c>
      <c r="B22" s="576">
        <v>39023503.109999999</v>
      </c>
      <c r="C22" s="576">
        <v>14989251.01</v>
      </c>
      <c r="D22" s="576">
        <v>373388.71</v>
      </c>
      <c r="E22" s="7">
        <v>8644702.5399999991</v>
      </c>
      <c r="F22" s="8">
        <v>40210.720000000001</v>
      </c>
      <c r="G22" s="9">
        <f t="shared" ref="G22:G31" si="3">SUM(B22:F22)</f>
        <v>63071056.089999996</v>
      </c>
      <c r="H22" s="8">
        <v>757651.6</v>
      </c>
      <c r="I22" s="9">
        <v>1787548.75</v>
      </c>
      <c r="J22" s="9">
        <v>1966041.08</v>
      </c>
      <c r="K22" s="10">
        <v>0</v>
      </c>
      <c r="L22" s="7">
        <f t="shared" ref="L22:L31" si="4">SUM(H22:K22)</f>
        <v>4511241.43</v>
      </c>
      <c r="M22" s="8">
        <f t="shared" ref="M22:M31" si="5">SUM(L22,G22)</f>
        <v>67582297.519999996</v>
      </c>
    </row>
    <row r="23" spans="1:13">
      <c r="A23" s="587" t="s">
        <v>73</v>
      </c>
      <c r="B23" s="576">
        <v>15321727.98</v>
      </c>
      <c r="C23" s="576">
        <v>3255241.38</v>
      </c>
      <c r="D23" s="576">
        <v>19523.59</v>
      </c>
      <c r="E23" s="7">
        <v>3911000.12</v>
      </c>
      <c r="F23" s="576">
        <v>7391.68</v>
      </c>
      <c r="G23" s="9">
        <f t="shared" si="3"/>
        <v>22514884.75</v>
      </c>
      <c r="H23" s="8">
        <v>217582</v>
      </c>
      <c r="I23" s="9">
        <v>226320.55</v>
      </c>
      <c r="J23" s="9">
        <v>651756.07999999996</v>
      </c>
      <c r="K23" s="10">
        <v>0</v>
      </c>
      <c r="L23" s="7">
        <f t="shared" si="4"/>
        <v>1095658.6299999999</v>
      </c>
      <c r="M23" s="8">
        <f t="shared" si="5"/>
        <v>23610543.379999999</v>
      </c>
    </row>
    <row r="24" spans="1:13">
      <c r="A24" s="587" t="s">
        <v>74</v>
      </c>
      <c r="B24" s="576">
        <v>18323535.920000002</v>
      </c>
      <c r="C24" s="576">
        <v>17260349.649999999</v>
      </c>
      <c r="D24" s="576">
        <v>353865.11</v>
      </c>
      <c r="E24" s="7">
        <v>5391864.25</v>
      </c>
      <c r="F24" s="8">
        <v>28531.87</v>
      </c>
      <c r="G24" s="9">
        <f t="shared" si="3"/>
        <v>41358146.799999997</v>
      </c>
      <c r="H24" s="8">
        <v>485674.11</v>
      </c>
      <c r="I24" s="9">
        <v>997344.8</v>
      </c>
      <c r="J24" s="9">
        <v>985713.75</v>
      </c>
      <c r="K24" s="10">
        <v>0</v>
      </c>
      <c r="L24" s="7">
        <f t="shared" si="4"/>
        <v>2468732.66</v>
      </c>
      <c r="M24" s="8">
        <f t="shared" si="5"/>
        <v>43826879.459999993</v>
      </c>
    </row>
    <row r="25" spans="1:13">
      <c r="A25" s="587" t="s">
        <v>75</v>
      </c>
      <c r="B25" s="576">
        <v>10944091.42</v>
      </c>
      <c r="C25" s="576">
        <v>3406647.96</v>
      </c>
      <c r="D25" s="576">
        <v>161069.64000000001</v>
      </c>
      <c r="E25" s="7">
        <v>4265394.96</v>
      </c>
      <c r="F25" s="8">
        <v>26018.7</v>
      </c>
      <c r="G25" s="9">
        <f t="shared" si="3"/>
        <v>18803222.68</v>
      </c>
      <c r="H25" s="8">
        <v>163186.5</v>
      </c>
      <c r="I25" s="9">
        <v>456477.04</v>
      </c>
      <c r="J25" s="9">
        <v>614051.18999999994</v>
      </c>
      <c r="K25" s="10">
        <v>0</v>
      </c>
      <c r="L25" s="7">
        <f t="shared" si="4"/>
        <v>1233714.73</v>
      </c>
      <c r="M25" s="8">
        <f t="shared" si="5"/>
        <v>20036937.41</v>
      </c>
    </row>
    <row r="26" spans="1:13">
      <c r="A26" s="587" t="s">
        <v>275</v>
      </c>
      <c r="B26" s="576">
        <v>13320522.699999999</v>
      </c>
      <c r="C26" s="576">
        <v>15973393.76</v>
      </c>
      <c r="D26" s="576">
        <v>234283.11</v>
      </c>
      <c r="E26" s="7">
        <v>5088097.25</v>
      </c>
      <c r="F26" s="8">
        <v>0</v>
      </c>
      <c r="G26" s="9">
        <f t="shared" si="3"/>
        <v>34616296.82</v>
      </c>
      <c r="H26" s="8">
        <v>668287.56000000006</v>
      </c>
      <c r="I26" s="9">
        <v>629094.41</v>
      </c>
      <c r="J26" s="9">
        <v>1034191.47</v>
      </c>
      <c r="K26" s="10">
        <v>0</v>
      </c>
      <c r="L26" s="7">
        <f t="shared" si="4"/>
        <v>2331573.4400000004</v>
      </c>
      <c r="M26" s="8">
        <f t="shared" si="5"/>
        <v>36947870.259999998</v>
      </c>
    </row>
    <row r="27" spans="1:13">
      <c r="A27" s="587" t="s">
        <v>276</v>
      </c>
      <c r="B27" s="576">
        <v>20637429.530000001</v>
      </c>
      <c r="C27" s="576">
        <v>9235801.1300000008</v>
      </c>
      <c r="D27" s="576">
        <v>983500.97</v>
      </c>
      <c r="E27" s="7">
        <v>3986941.87</v>
      </c>
      <c r="F27" s="8">
        <v>6504.68</v>
      </c>
      <c r="G27" s="9">
        <f t="shared" si="3"/>
        <v>34850178.18</v>
      </c>
      <c r="H27" s="8">
        <v>330258.39</v>
      </c>
      <c r="I27" s="9">
        <v>414281.69</v>
      </c>
      <c r="J27" s="9">
        <v>789109.64</v>
      </c>
      <c r="K27" s="10">
        <v>0</v>
      </c>
      <c r="L27" s="7">
        <f t="shared" si="4"/>
        <v>1533649.7200000002</v>
      </c>
      <c r="M27" s="8">
        <f t="shared" si="5"/>
        <v>36383827.899999999</v>
      </c>
    </row>
    <row r="28" spans="1:13">
      <c r="A28" s="587" t="s">
        <v>76</v>
      </c>
      <c r="B28" s="576">
        <v>3752259.91</v>
      </c>
      <c r="C28" s="576">
        <v>2725318.37</v>
      </c>
      <c r="D28" s="576">
        <v>187914.58</v>
      </c>
      <c r="E28" s="7">
        <v>392365.71</v>
      </c>
      <c r="F28" s="8">
        <v>0</v>
      </c>
      <c r="G28" s="9">
        <f t="shared" si="3"/>
        <v>7057858.5700000003</v>
      </c>
      <c r="H28" s="8">
        <v>477903.32</v>
      </c>
      <c r="I28" s="9">
        <v>939805.67</v>
      </c>
      <c r="J28" s="9">
        <v>59250.55</v>
      </c>
      <c r="K28" s="10">
        <v>0</v>
      </c>
      <c r="L28" s="7">
        <f t="shared" si="4"/>
        <v>1476959.54</v>
      </c>
      <c r="M28" s="8">
        <f t="shared" si="5"/>
        <v>8534818.1099999994</v>
      </c>
    </row>
    <row r="29" spans="1:13">
      <c r="A29" s="587" t="s">
        <v>77</v>
      </c>
      <c r="B29" s="576">
        <v>5253163.88</v>
      </c>
      <c r="C29" s="576">
        <v>2952428.23</v>
      </c>
      <c r="D29" s="576">
        <v>422197.69</v>
      </c>
      <c r="E29" s="7">
        <v>3885686.21</v>
      </c>
      <c r="F29" s="8">
        <v>4582.83</v>
      </c>
      <c r="G29" s="9">
        <f t="shared" si="3"/>
        <v>12518058.839999998</v>
      </c>
      <c r="H29" s="8">
        <v>745995.43</v>
      </c>
      <c r="I29" s="9">
        <v>678961.65</v>
      </c>
      <c r="J29" s="9">
        <v>716393.05</v>
      </c>
      <c r="K29" s="10">
        <v>0</v>
      </c>
      <c r="L29" s="7">
        <f t="shared" si="4"/>
        <v>2141350.13</v>
      </c>
      <c r="M29" s="8">
        <f t="shared" si="5"/>
        <v>14659408.969999999</v>
      </c>
    </row>
    <row r="30" spans="1:13">
      <c r="A30" s="587" t="s">
        <v>78</v>
      </c>
      <c r="B30" s="576">
        <v>5003013.22</v>
      </c>
      <c r="C30" s="576">
        <v>4012274.26</v>
      </c>
      <c r="D30" s="576">
        <v>466125.77</v>
      </c>
      <c r="E30" s="7">
        <v>1328980.6200000001</v>
      </c>
      <c r="F30" s="8">
        <v>0</v>
      </c>
      <c r="G30" s="9">
        <f t="shared" si="3"/>
        <v>10810393.870000001</v>
      </c>
      <c r="H30" s="8">
        <v>687714.53</v>
      </c>
      <c r="I30" s="9">
        <v>648274.13</v>
      </c>
      <c r="J30" s="9">
        <v>175058.45</v>
      </c>
      <c r="K30" s="10">
        <v>0</v>
      </c>
      <c r="L30" s="7">
        <f t="shared" si="4"/>
        <v>1511047.11</v>
      </c>
      <c r="M30" s="8">
        <f t="shared" si="5"/>
        <v>12321440.98</v>
      </c>
    </row>
    <row r="31" spans="1:13">
      <c r="A31" s="587" t="s">
        <v>79</v>
      </c>
      <c r="B31" s="576">
        <v>3189420.91</v>
      </c>
      <c r="C31" s="576">
        <v>7343218.9400000004</v>
      </c>
      <c r="D31" s="576">
        <v>475887.57</v>
      </c>
      <c r="E31" s="7">
        <v>1101155.3799999999</v>
      </c>
      <c r="F31" s="8">
        <v>0</v>
      </c>
      <c r="G31" s="9">
        <f t="shared" si="3"/>
        <v>12109682.800000001</v>
      </c>
      <c r="H31" s="8">
        <v>38853.93</v>
      </c>
      <c r="I31" s="9">
        <v>395101.98</v>
      </c>
      <c r="J31" s="9">
        <v>121194.31</v>
      </c>
      <c r="K31" s="10">
        <v>0</v>
      </c>
      <c r="L31" s="7">
        <f t="shared" si="4"/>
        <v>555150.22</v>
      </c>
      <c r="M31" s="8">
        <f t="shared" si="5"/>
        <v>12664833.020000001</v>
      </c>
    </row>
    <row r="32" spans="1:13">
      <c r="A32" s="589"/>
      <c r="B32" s="577"/>
      <c r="C32" s="577"/>
      <c r="D32" s="577"/>
      <c r="E32" s="580"/>
      <c r="F32" s="452"/>
      <c r="G32" s="578"/>
      <c r="H32" s="452"/>
      <c r="I32" s="578"/>
      <c r="J32" s="578"/>
      <c r="K32" s="579"/>
      <c r="L32" s="580"/>
      <c r="M32" s="452"/>
    </row>
    <row r="33" spans="1:34" ht="21.75" thickBot="1">
      <c r="A33" s="590" t="s">
        <v>6</v>
      </c>
      <c r="B33" s="591">
        <f>SUM(B6:B32)</f>
        <v>625376652.43999994</v>
      </c>
      <c r="C33" s="591">
        <f>SUM(C6:C32)</f>
        <v>757032879.47000003</v>
      </c>
      <c r="D33" s="591">
        <f>SUM(D6:D32)</f>
        <v>24404490.659999996</v>
      </c>
      <c r="E33" s="591">
        <f>SUM(E6:E32)</f>
        <v>126569583.26000001</v>
      </c>
      <c r="F33" s="592">
        <f>SUM(F6:F32)</f>
        <v>1478335.2400000002</v>
      </c>
      <c r="G33" s="189">
        <f>SUM(G6:G31)</f>
        <v>1534861941.0699997</v>
      </c>
      <c r="H33" s="189">
        <f>SUM(H6:H32)</f>
        <v>38853928.430000007</v>
      </c>
      <c r="I33" s="189">
        <f>SUM(I6:I32)</f>
        <v>38359415.289999999</v>
      </c>
      <c r="J33" s="189">
        <f>SUM(J6:J32)</f>
        <v>26932069.580000002</v>
      </c>
      <c r="K33" s="189">
        <f>SUM(K6:K31)</f>
        <v>216381773.56</v>
      </c>
      <c r="L33" s="189">
        <f>SUM(L6:L31)</f>
        <v>320527186.86000013</v>
      </c>
      <c r="M33" s="453">
        <f>+G33+L33</f>
        <v>1855389127.9299998</v>
      </c>
    </row>
    <row r="34" spans="1:34" ht="21.75" hidden="1" thickTop="1">
      <c r="A34" s="1" t="s">
        <v>376</v>
      </c>
      <c r="B34" s="1">
        <v>625376652.44000006</v>
      </c>
      <c r="C34" s="30">
        <v>757032879.46999991</v>
      </c>
      <c r="D34" s="1">
        <v>24404490.659999996</v>
      </c>
      <c r="E34" s="1">
        <v>126569583.25999998</v>
      </c>
      <c r="F34" s="1">
        <v>1478335.24</v>
      </c>
      <c r="H34" s="1">
        <v>38853928.429955155</v>
      </c>
      <c r="I34" s="30">
        <v>38359415.290000014</v>
      </c>
      <c r="J34" s="1">
        <v>26932069.579999998</v>
      </c>
      <c r="K34" s="1">
        <v>216381773.56</v>
      </c>
      <c r="AC34" s="1">
        <v>0</v>
      </c>
      <c r="AH34" s="1">
        <v>-9.9999904632568359E-3</v>
      </c>
    </row>
    <row r="35" spans="1:34" hidden="1">
      <c r="C35" s="11">
        <f>+C33-C34</f>
        <v>0</v>
      </c>
      <c r="D35" s="11">
        <f t="shared" ref="D35:M35" si="6">+D33-D34</f>
        <v>0</v>
      </c>
      <c r="E35" s="11">
        <f t="shared" si="6"/>
        <v>0</v>
      </c>
      <c r="F35" s="11">
        <f t="shared" si="6"/>
        <v>0</v>
      </c>
      <c r="G35" s="11"/>
      <c r="H35" s="11">
        <f t="shared" si="6"/>
        <v>4.4852495193481445E-5</v>
      </c>
      <c r="I35" s="11">
        <f t="shared" si="6"/>
        <v>0</v>
      </c>
      <c r="J35" s="11">
        <f t="shared" si="6"/>
        <v>0</v>
      </c>
      <c r="K35" s="11">
        <f t="shared" si="6"/>
        <v>0</v>
      </c>
      <c r="L35" s="11"/>
      <c r="M35" s="11">
        <f t="shared" si="6"/>
        <v>1855389127.9299998</v>
      </c>
    </row>
    <row r="36" spans="1:34" ht="21.75" thickTop="1">
      <c r="I36" s="30"/>
    </row>
    <row r="37" spans="1:34">
      <c r="I37" s="30"/>
    </row>
  </sheetData>
  <mergeCells count="10">
    <mergeCell ref="A1:G1"/>
    <mergeCell ref="A2:A4"/>
    <mergeCell ref="B2:G2"/>
    <mergeCell ref="H2:L2"/>
    <mergeCell ref="F3:F4"/>
    <mergeCell ref="G3:G4"/>
    <mergeCell ref="H3:H4"/>
    <mergeCell ref="I3:I4"/>
    <mergeCell ref="K3:K4"/>
    <mergeCell ref="L3:L4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DFFC-9BE5-4CEE-8C36-B344A02D231F}">
  <sheetPr>
    <tabColor rgb="FF00B050"/>
    <pageSetUpPr fitToPage="1"/>
  </sheetPr>
  <dimension ref="A2:M133"/>
  <sheetViews>
    <sheetView topLeftCell="A16" zoomScaleNormal="100" workbookViewId="0">
      <selection sqref="A1:I124"/>
    </sheetView>
  </sheetViews>
  <sheetFormatPr defaultRowHeight="21.1"/>
  <cols>
    <col min="1" max="1" width="44.125" style="365" customWidth="1"/>
    <col min="2" max="2" width="17.875" style="1" customWidth="1"/>
    <col min="3" max="3" width="19.875" style="1" customWidth="1"/>
    <col min="4" max="4" width="17" style="1" customWidth="1"/>
    <col min="5" max="5" width="16.875" style="1" bestFit="1" customWidth="1"/>
    <col min="6" max="6" width="18.875" style="1" bestFit="1" customWidth="1"/>
    <col min="7" max="7" width="12.875" style="463" customWidth="1"/>
    <col min="8" max="8" width="17.75" style="1" customWidth="1"/>
    <col min="9" max="9" width="13.75" style="1" bestFit="1" customWidth="1"/>
    <col min="10" max="10" width="15" style="1" customWidth="1"/>
    <col min="11" max="11" width="13.375" style="1" bestFit="1" customWidth="1"/>
    <col min="12" max="12" width="16.625" style="1" bestFit="1" customWidth="1"/>
    <col min="13" max="256" width="9.125" style="1"/>
    <col min="257" max="257" width="54.75" style="1" customWidth="1"/>
    <col min="258" max="258" width="17.875" style="1" customWidth="1"/>
    <col min="259" max="259" width="19.875" style="1" customWidth="1"/>
    <col min="260" max="260" width="16.25" style="1" customWidth="1"/>
    <col min="261" max="261" width="16.375" style="1" bestFit="1" customWidth="1"/>
    <col min="262" max="262" width="18.75" style="1" bestFit="1" customWidth="1"/>
    <col min="263" max="263" width="8.75" style="1" bestFit="1" customWidth="1"/>
    <col min="264" max="264" width="22.75" style="1" bestFit="1" customWidth="1"/>
    <col min="265" max="265" width="13.625" style="1" bestFit="1" customWidth="1"/>
    <col min="266" max="266" width="15" style="1" customWidth="1"/>
    <col min="267" max="512" width="9.125" style="1"/>
    <col min="513" max="513" width="54.75" style="1" customWidth="1"/>
    <col min="514" max="514" width="17.875" style="1" customWidth="1"/>
    <col min="515" max="515" width="19.875" style="1" customWidth="1"/>
    <col min="516" max="516" width="16.25" style="1" customWidth="1"/>
    <col min="517" max="517" width="16.375" style="1" bestFit="1" customWidth="1"/>
    <col min="518" max="518" width="18.75" style="1" bestFit="1" customWidth="1"/>
    <col min="519" max="519" width="8.75" style="1" bestFit="1" customWidth="1"/>
    <col min="520" max="520" width="22.75" style="1" bestFit="1" customWidth="1"/>
    <col min="521" max="521" width="13.625" style="1" bestFit="1" customWidth="1"/>
    <col min="522" max="522" width="15" style="1" customWidth="1"/>
    <col min="523" max="768" width="9.125" style="1"/>
    <col min="769" max="769" width="54.75" style="1" customWidth="1"/>
    <col min="770" max="770" width="17.875" style="1" customWidth="1"/>
    <col min="771" max="771" width="19.875" style="1" customWidth="1"/>
    <col min="772" max="772" width="16.25" style="1" customWidth="1"/>
    <col min="773" max="773" width="16.375" style="1" bestFit="1" customWidth="1"/>
    <col min="774" max="774" width="18.75" style="1" bestFit="1" customWidth="1"/>
    <col min="775" max="775" width="8.75" style="1" bestFit="1" customWidth="1"/>
    <col min="776" max="776" width="22.75" style="1" bestFit="1" customWidth="1"/>
    <col min="777" max="777" width="13.625" style="1" bestFit="1" customWidth="1"/>
    <col min="778" max="778" width="15" style="1" customWidth="1"/>
    <col min="779" max="1024" width="9.125" style="1"/>
    <col min="1025" max="1025" width="54.75" style="1" customWidth="1"/>
    <col min="1026" max="1026" width="17.875" style="1" customWidth="1"/>
    <col min="1027" max="1027" width="19.875" style="1" customWidth="1"/>
    <col min="1028" max="1028" width="16.25" style="1" customWidth="1"/>
    <col min="1029" max="1029" width="16.375" style="1" bestFit="1" customWidth="1"/>
    <col min="1030" max="1030" width="18.75" style="1" bestFit="1" customWidth="1"/>
    <col min="1031" max="1031" width="8.75" style="1" bestFit="1" customWidth="1"/>
    <col min="1032" max="1032" width="22.75" style="1" bestFit="1" customWidth="1"/>
    <col min="1033" max="1033" width="13.625" style="1" bestFit="1" customWidth="1"/>
    <col min="1034" max="1034" width="15" style="1" customWidth="1"/>
    <col min="1035" max="1280" width="9.125" style="1"/>
    <col min="1281" max="1281" width="54.75" style="1" customWidth="1"/>
    <col min="1282" max="1282" width="17.875" style="1" customWidth="1"/>
    <col min="1283" max="1283" width="19.875" style="1" customWidth="1"/>
    <col min="1284" max="1284" width="16.25" style="1" customWidth="1"/>
    <col min="1285" max="1285" width="16.375" style="1" bestFit="1" customWidth="1"/>
    <col min="1286" max="1286" width="18.75" style="1" bestFit="1" customWidth="1"/>
    <col min="1287" max="1287" width="8.75" style="1" bestFit="1" customWidth="1"/>
    <col min="1288" max="1288" width="22.75" style="1" bestFit="1" customWidth="1"/>
    <col min="1289" max="1289" width="13.625" style="1" bestFit="1" customWidth="1"/>
    <col min="1290" max="1290" width="15" style="1" customWidth="1"/>
    <col min="1291" max="1536" width="9.125" style="1"/>
    <col min="1537" max="1537" width="54.75" style="1" customWidth="1"/>
    <col min="1538" max="1538" width="17.875" style="1" customWidth="1"/>
    <col min="1539" max="1539" width="19.875" style="1" customWidth="1"/>
    <col min="1540" max="1540" width="16.25" style="1" customWidth="1"/>
    <col min="1541" max="1541" width="16.375" style="1" bestFit="1" customWidth="1"/>
    <col min="1542" max="1542" width="18.75" style="1" bestFit="1" customWidth="1"/>
    <col min="1543" max="1543" width="8.75" style="1" bestFit="1" customWidth="1"/>
    <col min="1544" max="1544" width="22.75" style="1" bestFit="1" customWidth="1"/>
    <col min="1545" max="1545" width="13.625" style="1" bestFit="1" customWidth="1"/>
    <col min="1546" max="1546" width="15" style="1" customWidth="1"/>
    <col min="1547" max="1792" width="9.125" style="1"/>
    <col min="1793" max="1793" width="54.75" style="1" customWidth="1"/>
    <col min="1794" max="1794" width="17.875" style="1" customWidth="1"/>
    <col min="1795" max="1795" width="19.875" style="1" customWidth="1"/>
    <col min="1796" max="1796" width="16.25" style="1" customWidth="1"/>
    <col min="1797" max="1797" width="16.375" style="1" bestFit="1" customWidth="1"/>
    <col min="1798" max="1798" width="18.75" style="1" bestFit="1" customWidth="1"/>
    <col min="1799" max="1799" width="8.75" style="1" bestFit="1" customWidth="1"/>
    <col min="1800" max="1800" width="22.75" style="1" bestFit="1" customWidth="1"/>
    <col min="1801" max="1801" width="13.625" style="1" bestFit="1" customWidth="1"/>
    <col min="1802" max="1802" width="15" style="1" customWidth="1"/>
    <col min="1803" max="2048" width="9.125" style="1"/>
    <col min="2049" max="2049" width="54.75" style="1" customWidth="1"/>
    <col min="2050" max="2050" width="17.875" style="1" customWidth="1"/>
    <col min="2051" max="2051" width="19.875" style="1" customWidth="1"/>
    <col min="2052" max="2052" width="16.25" style="1" customWidth="1"/>
    <col min="2053" max="2053" width="16.375" style="1" bestFit="1" customWidth="1"/>
    <col min="2054" max="2054" width="18.75" style="1" bestFit="1" customWidth="1"/>
    <col min="2055" max="2055" width="8.75" style="1" bestFit="1" customWidth="1"/>
    <col min="2056" max="2056" width="22.75" style="1" bestFit="1" customWidth="1"/>
    <col min="2057" max="2057" width="13.625" style="1" bestFit="1" customWidth="1"/>
    <col min="2058" max="2058" width="15" style="1" customWidth="1"/>
    <col min="2059" max="2304" width="9.125" style="1"/>
    <col min="2305" max="2305" width="54.75" style="1" customWidth="1"/>
    <col min="2306" max="2306" width="17.875" style="1" customWidth="1"/>
    <col min="2307" max="2307" width="19.875" style="1" customWidth="1"/>
    <col min="2308" max="2308" width="16.25" style="1" customWidth="1"/>
    <col min="2309" max="2309" width="16.375" style="1" bestFit="1" customWidth="1"/>
    <col min="2310" max="2310" width="18.75" style="1" bestFit="1" customWidth="1"/>
    <col min="2311" max="2311" width="8.75" style="1" bestFit="1" customWidth="1"/>
    <col min="2312" max="2312" width="22.75" style="1" bestFit="1" customWidth="1"/>
    <col min="2313" max="2313" width="13.625" style="1" bestFit="1" customWidth="1"/>
    <col min="2314" max="2314" width="15" style="1" customWidth="1"/>
    <col min="2315" max="2560" width="9.125" style="1"/>
    <col min="2561" max="2561" width="54.75" style="1" customWidth="1"/>
    <col min="2562" max="2562" width="17.875" style="1" customWidth="1"/>
    <col min="2563" max="2563" width="19.875" style="1" customWidth="1"/>
    <col min="2564" max="2564" width="16.25" style="1" customWidth="1"/>
    <col min="2565" max="2565" width="16.375" style="1" bestFit="1" customWidth="1"/>
    <col min="2566" max="2566" width="18.75" style="1" bestFit="1" customWidth="1"/>
    <col min="2567" max="2567" width="8.75" style="1" bestFit="1" customWidth="1"/>
    <col min="2568" max="2568" width="22.75" style="1" bestFit="1" customWidth="1"/>
    <col min="2569" max="2569" width="13.625" style="1" bestFit="1" customWidth="1"/>
    <col min="2570" max="2570" width="15" style="1" customWidth="1"/>
    <col min="2571" max="2816" width="9.125" style="1"/>
    <col min="2817" max="2817" width="54.75" style="1" customWidth="1"/>
    <col min="2818" max="2818" width="17.875" style="1" customWidth="1"/>
    <col min="2819" max="2819" width="19.875" style="1" customWidth="1"/>
    <col min="2820" max="2820" width="16.25" style="1" customWidth="1"/>
    <col min="2821" max="2821" width="16.375" style="1" bestFit="1" customWidth="1"/>
    <col min="2822" max="2822" width="18.75" style="1" bestFit="1" customWidth="1"/>
    <col min="2823" max="2823" width="8.75" style="1" bestFit="1" customWidth="1"/>
    <col min="2824" max="2824" width="22.75" style="1" bestFit="1" customWidth="1"/>
    <col min="2825" max="2825" width="13.625" style="1" bestFit="1" customWidth="1"/>
    <col min="2826" max="2826" width="15" style="1" customWidth="1"/>
    <col min="2827" max="3072" width="9.125" style="1"/>
    <col min="3073" max="3073" width="54.75" style="1" customWidth="1"/>
    <col min="3074" max="3074" width="17.875" style="1" customWidth="1"/>
    <col min="3075" max="3075" width="19.875" style="1" customWidth="1"/>
    <col min="3076" max="3076" width="16.25" style="1" customWidth="1"/>
    <col min="3077" max="3077" width="16.375" style="1" bestFit="1" customWidth="1"/>
    <col min="3078" max="3078" width="18.75" style="1" bestFit="1" customWidth="1"/>
    <col min="3079" max="3079" width="8.75" style="1" bestFit="1" customWidth="1"/>
    <col min="3080" max="3080" width="22.75" style="1" bestFit="1" customWidth="1"/>
    <col min="3081" max="3081" width="13.625" style="1" bestFit="1" customWidth="1"/>
    <col min="3082" max="3082" width="15" style="1" customWidth="1"/>
    <col min="3083" max="3328" width="9.125" style="1"/>
    <col min="3329" max="3329" width="54.75" style="1" customWidth="1"/>
    <col min="3330" max="3330" width="17.875" style="1" customWidth="1"/>
    <col min="3331" max="3331" width="19.875" style="1" customWidth="1"/>
    <col min="3332" max="3332" width="16.25" style="1" customWidth="1"/>
    <col min="3333" max="3333" width="16.375" style="1" bestFit="1" customWidth="1"/>
    <col min="3334" max="3334" width="18.75" style="1" bestFit="1" customWidth="1"/>
    <col min="3335" max="3335" width="8.75" style="1" bestFit="1" customWidth="1"/>
    <col min="3336" max="3336" width="22.75" style="1" bestFit="1" customWidth="1"/>
    <col min="3337" max="3337" width="13.625" style="1" bestFit="1" customWidth="1"/>
    <col min="3338" max="3338" width="15" style="1" customWidth="1"/>
    <col min="3339" max="3584" width="9.125" style="1"/>
    <col min="3585" max="3585" width="54.75" style="1" customWidth="1"/>
    <col min="3586" max="3586" width="17.875" style="1" customWidth="1"/>
    <col min="3587" max="3587" width="19.875" style="1" customWidth="1"/>
    <col min="3588" max="3588" width="16.25" style="1" customWidth="1"/>
    <col min="3589" max="3589" width="16.375" style="1" bestFit="1" customWidth="1"/>
    <col min="3590" max="3590" width="18.75" style="1" bestFit="1" customWidth="1"/>
    <col min="3591" max="3591" width="8.75" style="1" bestFit="1" customWidth="1"/>
    <col min="3592" max="3592" width="22.75" style="1" bestFit="1" customWidth="1"/>
    <col min="3593" max="3593" width="13.625" style="1" bestFit="1" customWidth="1"/>
    <col min="3594" max="3594" width="15" style="1" customWidth="1"/>
    <col min="3595" max="3840" width="9.125" style="1"/>
    <col min="3841" max="3841" width="54.75" style="1" customWidth="1"/>
    <col min="3842" max="3842" width="17.875" style="1" customWidth="1"/>
    <col min="3843" max="3843" width="19.875" style="1" customWidth="1"/>
    <col min="3844" max="3844" width="16.25" style="1" customWidth="1"/>
    <col min="3845" max="3845" width="16.375" style="1" bestFit="1" customWidth="1"/>
    <col min="3846" max="3846" width="18.75" style="1" bestFit="1" customWidth="1"/>
    <col min="3847" max="3847" width="8.75" style="1" bestFit="1" customWidth="1"/>
    <col min="3848" max="3848" width="22.75" style="1" bestFit="1" customWidth="1"/>
    <col min="3849" max="3849" width="13.625" style="1" bestFit="1" customWidth="1"/>
    <col min="3850" max="3850" width="15" style="1" customWidth="1"/>
    <col min="3851" max="4096" width="9.125" style="1"/>
    <col min="4097" max="4097" width="54.75" style="1" customWidth="1"/>
    <col min="4098" max="4098" width="17.875" style="1" customWidth="1"/>
    <col min="4099" max="4099" width="19.875" style="1" customWidth="1"/>
    <col min="4100" max="4100" width="16.25" style="1" customWidth="1"/>
    <col min="4101" max="4101" width="16.375" style="1" bestFit="1" customWidth="1"/>
    <col min="4102" max="4102" width="18.75" style="1" bestFit="1" customWidth="1"/>
    <col min="4103" max="4103" width="8.75" style="1" bestFit="1" customWidth="1"/>
    <col min="4104" max="4104" width="22.75" style="1" bestFit="1" customWidth="1"/>
    <col min="4105" max="4105" width="13.625" style="1" bestFit="1" customWidth="1"/>
    <col min="4106" max="4106" width="15" style="1" customWidth="1"/>
    <col min="4107" max="4352" width="9.125" style="1"/>
    <col min="4353" max="4353" width="54.75" style="1" customWidth="1"/>
    <col min="4354" max="4354" width="17.875" style="1" customWidth="1"/>
    <col min="4355" max="4355" width="19.875" style="1" customWidth="1"/>
    <col min="4356" max="4356" width="16.25" style="1" customWidth="1"/>
    <col min="4357" max="4357" width="16.375" style="1" bestFit="1" customWidth="1"/>
    <col min="4358" max="4358" width="18.75" style="1" bestFit="1" customWidth="1"/>
    <col min="4359" max="4359" width="8.75" style="1" bestFit="1" customWidth="1"/>
    <col min="4360" max="4360" width="22.75" style="1" bestFit="1" customWidth="1"/>
    <col min="4361" max="4361" width="13.625" style="1" bestFit="1" customWidth="1"/>
    <col min="4362" max="4362" width="15" style="1" customWidth="1"/>
    <col min="4363" max="4608" width="9.125" style="1"/>
    <col min="4609" max="4609" width="54.75" style="1" customWidth="1"/>
    <col min="4610" max="4610" width="17.875" style="1" customWidth="1"/>
    <col min="4611" max="4611" width="19.875" style="1" customWidth="1"/>
    <col min="4612" max="4612" width="16.25" style="1" customWidth="1"/>
    <col min="4613" max="4613" width="16.375" style="1" bestFit="1" customWidth="1"/>
    <col min="4614" max="4614" width="18.75" style="1" bestFit="1" customWidth="1"/>
    <col min="4615" max="4615" width="8.75" style="1" bestFit="1" customWidth="1"/>
    <col min="4616" max="4616" width="22.75" style="1" bestFit="1" customWidth="1"/>
    <col min="4617" max="4617" width="13.625" style="1" bestFit="1" customWidth="1"/>
    <col min="4618" max="4618" width="15" style="1" customWidth="1"/>
    <col min="4619" max="4864" width="9.125" style="1"/>
    <col min="4865" max="4865" width="54.75" style="1" customWidth="1"/>
    <col min="4866" max="4866" width="17.875" style="1" customWidth="1"/>
    <col min="4867" max="4867" width="19.875" style="1" customWidth="1"/>
    <col min="4868" max="4868" width="16.25" style="1" customWidth="1"/>
    <col min="4869" max="4869" width="16.375" style="1" bestFit="1" customWidth="1"/>
    <col min="4870" max="4870" width="18.75" style="1" bestFit="1" customWidth="1"/>
    <col min="4871" max="4871" width="8.75" style="1" bestFit="1" customWidth="1"/>
    <col min="4872" max="4872" width="22.75" style="1" bestFit="1" customWidth="1"/>
    <col min="4873" max="4873" width="13.625" style="1" bestFit="1" customWidth="1"/>
    <col min="4874" max="4874" width="15" style="1" customWidth="1"/>
    <col min="4875" max="5120" width="9.125" style="1"/>
    <col min="5121" max="5121" width="54.75" style="1" customWidth="1"/>
    <col min="5122" max="5122" width="17.875" style="1" customWidth="1"/>
    <col min="5123" max="5123" width="19.875" style="1" customWidth="1"/>
    <col min="5124" max="5124" width="16.25" style="1" customWidth="1"/>
    <col min="5125" max="5125" width="16.375" style="1" bestFit="1" customWidth="1"/>
    <col min="5126" max="5126" width="18.75" style="1" bestFit="1" customWidth="1"/>
    <col min="5127" max="5127" width="8.75" style="1" bestFit="1" customWidth="1"/>
    <col min="5128" max="5128" width="22.75" style="1" bestFit="1" customWidth="1"/>
    <col min="5129" max="5129" width="13.625" style="1" bestFit="1" customWidth="1"/>
    <col min="5130" max="5130" width="15" style="1" customWidth="1"/>
    <col min="5131" max="5376" width="9.125" style="1"/>
    <col min="5377" max="5377" width="54.75" style="1" customWidth="1"/>
    <col min="5378" max="5378" width="17.875" style="1" customWidth="1"/>
    <col min="5379" max="5379" width="19.875" style="1" customWidth="1"/>
    <col min="5380" max="5380" width="16.25" style="1" customWidth="1"/>
    <col min="5381" max="5381" width="16.375" style="1" bestFit="1" customWidth="1"/>
    <col min="5382" max="5382" width="18.75" style="1" bestFit="1" customWidth="1"/>
    <col min="5383" max="5383" width="8.75" style="1" bestFit="1" customWidth="1"/>
    <col min="5384" max="5384" width="22.75" style="1" bestFit="1" customWidth="1"/>
    <col min="5385" max="5385" width="13.625" style="1" bestFit="1" customWidth="1"/>
    <col min="5386" max="5386" width="15" style="1" customWidth="1"/>
    <col min="5387" max="5632" width="9.125" style="1"/>
    <col min="5633" max="5633" width="54.75" style="1" customWidth="1"/>
    <col min="5634" max="5634" width="17.875" style="1" customWidth="1"/>
    <col min="5635" max="5635" width="19.875" style="1" customWidth="1"/>
    <col min="5636" max="5636" width="16.25" style="1" customWidth="1"/>
    <col min="5637" max="5637" width="16.375" style="1" bestFit="1" customWidth="1"/>
    <col min="5638" max="5638" width="18.75" style="1" bestFit="1" customWidth="1"/>
    <col min="5639" max="5639" width="8.75" style="1" bestFit="1" customWidth="1"/>
    <col min="5640" max="5640" width="22.75" style="1" bestFit="1" customWidth="1"/>
    <col min="5641" max="5641" width="13.625" style="1" bestFit="1" customWidth="1"/>
    <col min="5642" max="5642" width="15" style="1" customWidth="1"/>
    <col min="5643" max="5888" width="9.125" style="1"/>
    <col min="5889" max="5889" width="54.75" style="1" customWidth="1"/>
    <col min="5890" max="5890" width="17.875" style="1" customWidth="1"/>
    <col min="5891" max="5891" width="19.875" style="1" customWidth="1"/>
    <col min="5892" max="5892" width="16.25" style="1" customWidth="1"/>
    <col min="5893" max="5893" width="16.375" style="1" bestFit="1" customWidth="1"/>
    <col min="5894" max="5894" width="18.75" style="1" bestFit="1" customWidth="1"/>
    <col min="5895" max="5895" width="8.75" style="1" bestFit="1" customWidth="1"/>
    <col min="5896" max="5896" width="22.75" style="1" bestFit="1" customWidth="1"/>
    <col min="5897" max="5897" width="13.625" style="1" bestFit="1" customWidth="1"/>
    <col min="5898" max="5898" width="15" style="1" customWidth="1"/>
    <col min="5899" max="6144" width="9.125" style="1"/>
    <col min="6145" max="6145" width="54.75" style="1" customWidth="1"/>
    <col min="6146" max="6146" width="17.875" style="1" customWidth="1"/>
    <col min="6147" max="6147" width="19.875" style="1" customWidth="1"/>
    <col min="6148" max="6148" width="16.25" style="1" customWidth="1"/>
    <col min="6149" max="6149" width="16.375" style="1" bestFit="1" customWidth="1"/>
    <col min="6150" max="6150" width="18.75" style="1" bestFit="1" customWidth="1"/>
    <col min="6151" max="6151" width="8.75" style="1" bestFit="1" customWidth="1"/>
    <col min="6152" max="6152" width="22.75" style="1" bestFit="1" customWidth="1"/>
    <col min="6153" max="6153" width="13.625" style="1" bestFit="1" customWidth="1"/>
    <col min="6154" max="6154" width="15" style="1" customWidth="1"/>
    <col min="6155" max="6400" width="9.125" style="1"/>
    <col min="6401" max="6401" width="54.75" style="1" customWidth="1"/>
    <col min="6402" max="6402" width="17.875" style="1" customWidth="1"/>
    <col min="6403" max="6403" width="19.875" style="1" customWidth="1"/>
    <col min="6404" max="6404" width="16.25" style="1" customWidth="1"/>
    <col min="6405" max="6405" width="16.375" style="1" bestFit="1" customWidth="1"/>
    <col min="6406" max="6406" width="18.75" style="1" bestFit="1" customWidth="1"/>
    <col min="6407" max="6407" width="8.75" style="1" bestFit="1" customWidth="1"/>
    <col min="6408" max="6408" width="22.75" style="1" bestFit="1" customWidth="1"/>
    <col min="6409" max="6409" width="13.625" style="1" bestFit="1" customWidth="1"/>
    <col min="6410" max="6410" width="15" style="1" customWidth="1"/>
    <col min="6411" max="6656" width="9.125" style="1"/>
    <col min="6657" max="6657" width="54.75" style="1" customWidth="1"/>
    <col min="6658" max="6658" width="17.875" style="1" customWidth="1"/>
    <col min="6659" max="6659" width="19.875" style="1" customWidth="1"/>
    <col min="6660" max="6660" width="16.25" style="1" customWidth="1"/>
    <col min="6661" max="6661" width="16.375" style="1" bestFit="1" customWidth="1"/>
    <col min="6662" max="6662" width="18.75" style="1" bestFit="1" customWidth="1"/>
    <col min="6663" max="6663" width="8.75" style="1" bestFit="1" customWidth="1"/>
    <col min="6664" max="6664" width="22.75" style="1" bestFit="1" customWidth="1"/>
    <col min="6665" max="6665" width="13.625" style="1" bestFit="1" customWidth="1"/>
    <col min="6666" max="6666" width="15" style="1" customWidth="1"/>
    <col min="6667" max="6912" width="9.125" style="1"/>
    <col min="6913" max="6913" width="54.75" style="1" customWidth="1"/>
    <col min="6914" max="6914" width="17.875" style="1" customWidth="1"/>
    <col min="6915" max="6915" width="19.875" style="1" customWidth="1"/>
    <col min="6916" max="6916" width="16.25" style="1" customWidth="1"/>
    <col min="6917" max="6917" width="16.375" style="1" bestFit="1" customWidth="1"/>
    <col min="6918" max="6918" width="18.75" style="1" bestFit="1" customWidth="1"/>
    <col min="6919" max="6919" width="8.75" style="1" bestFit="1" customWidth="1"/>
    <col min="6920" max="6920" width="22.75" style="1" bestFit="1" customWidth="1"/>
    <col min="6921" max="6921" width="13.625" style="1" bestFit="1" customWidth="1"/>
    <col min="6922" max="6922" width="15" style="1" customWidth="1"/>
    <col min="6923" max="7168" width="9.125" style="1"/>
    <col min="7169" max="7169" width="54.75" style="1" customWidth="1"/>
    <col min="7170" max="7170" width="17.875" style="1" customWidth="1"/>
    <col min="7171" max="7171" width="19.875" style="1" customWidth="1"/>
    <col min="7172" max="7172" width="16.25" style="1" customWidth="1"/>
    <col min="7173" max="7173" width="16.375" style="1" bestFit="1" customWidth="1"/>
    <col min="7174" max="7174" width="18.75" style="1" bestFit="1" customWidth="1"/>
    <col min="7175" max="7175" width="8.75" style="1" bestFit="1" customWidth="1"/>
    <col min="7176" max="7176" width="22.75" style="1" bestFit="1" customWidth="1"/>
    <col min="7177" max="7177" width="13.625" style="1" bestFit="1" customWidth="1"/>
    <col min="7178" max="7178" width="15" style="1" customWidth="1"/>
    <col min="7179" max="7424" width="9.125" style="1"/>
    <col min="7425" max="7425" width="54.75" style="1" customWidth="1"/>
    <col min="7426" max="7426" width="17.875" style="1" customWidth="1"/>
    <col min="7427" max="7427" width="19.875" style="1" customWidth="1"/>
    <col min="7428" max="7428" width="16.25" style="1" customWidth="1"/>
    <col min="7429" max="7429" width="16.375" style="1" bestFit="1" customWidth="1"/>
    <col min="7430" max="7430" width="18.75" style="1" bestFit="1" customWidth="1"/>
    <col min="7431" max="7431" width="8.75" style="1" bestFit="1" customWidth="1"/>
    <col min="7432" max="7432" width="22.75" style="1" bestFit="1" customWidth="1"/>
    <col min="7433" max="7433" width="13.625" style="1" bestFit="1" customWidth="1"/>
    <col min="7434" max="7434" width="15" style="1" customWidth="1"/>
    <col min="7435" max="7680" width="9.125" style="1"/>
    <col min="7681" max="7681" width="54.75" style="1" customWidth="1"/>
    <col min="7682" max="7682" width="17.875" style="1" customWidth="1"/>
    <col min="7683" max="7683" width="19.875" style="1" customWidth="1"/>
    <col min="7684" max="7684" width="16.25" style="1" customWidth="1"/>
    <col min="7685" max="7685" width="16.375" style="1" bestFit="1" customWidth="1"/>
    <col min="7686" max="7686" width="18.75" style="1" bestFit="1" customWidth="1"/>
    <col min="7687" max="7687" width="8.75" style="1" bestFit="1" customWidth="1"/>
    <col min="7688" max="7688" width="22.75" style="1" bestFit="1" customWidth="1"/>
    <col min="7689" max="7689" width="13.625" style="1" bestFit="1" customWidth="1"/>
    <col min="7690" max="7690" width="15" style="1" customWidth="1"/>
    <col min="7691" max="7936" width="9.125" style="1"/>
    <col min="7937" max="7937" width="54.75" style="1" customWidth="1"/>
    <col min="7938" max="7938" width="17.875" style="1" customWidth="1"/>
    <col min="7939" max="7939" width="19.875" style="1" customWidth="1"/>
    <col min="7940" max="7940" width="16.25" style="1" customWidth="1"/>
    <col min="7941" max="7941" width="16.375" style="1" bestFit="1" customWidth="1"/>
    <col min="7942" max="7942" width="18.75" style="1" bestFit="1" customWidth="1"/>
    <col min="7943" max="7943" width="8.75" style="1" bestFit="1" customWidth="1"/>
    <col min="7944" max="7944" width="22.75" style="1" bestFit="1" customWidth="1"/>
    <col min="7945" max="7945" width="13.625" style="1" bestFit="1" customWidth="1"/>
    <col min="7946" max="7946" width="15" style="1" customWidth="1"/>
    <col min="7947" max="8192" width="9.125" style="1"/>
    <col min="8193" max="8193" width="54.75" style="1" customWidth="1"/>
    <col min="8194" max="8194" width="17.875" style="1" customWidth="1"/>
    <col min="8195" max="8195" width="19.875" style="1" customWidth="1"/>
    <col min="8196" max="8196" width="16.25" style="1" customWidth="1"/>
    <col min="8197" max="8197" width="16.375" style="1" bestFit="1" customWidth="1"/>
    <col min="8198" max="8198" width="18.75" style="1" bestFit="1" customWidth="1"/>
    <col min="8199" max="8199" width="8.75" style="1" bestFit="1" customWidth="1"/>
    <col min="8200" max="8200" width="22.75" style="1" bestFit="1" customWidth="1"/>
    <col min="8201" max="8201" width="13.625" style="1" bestFit="1" customWidth="1"/>
    <col min="8202" max="8202" width="15" style="1" customWidth="1"/>
    <col min="8203" max="8448" width="9.125" style="1"/>
    <col min="8449" max="8449" width="54.75" style="1" customWidth="1"/>
    <col min="8450" max="8450" width="17.875" style="1" customWidth="1"/>
    <col min="8451" max="8451" width="19.875" style="1" customWidth="1"/>
    <col min="8452" max="8452" width="16.25" style="1" customWidth="1"/>
    <col min="8453" max="8453" width="16.375" style="1" bestFit="1" customWidth="1"/>
    <col min="8454" max="8454" width="18.75" style="1" bestFit="1" customWidth="1"/>
    <col min="8455" max="8455" width="8.75" style="1" bestFit="1" customWidth="1"/>
    <col min="8456" max="8456" width="22.75" style="1" bestFit="1" customWidth="1"/>
    <col min="8457" max="8457" width="13.625" style="1" bestFit="1" customWidth="1"/>
    <col min="8458" max="8458" width="15" style="1" customWidth="1"/>
    <col min="8459" max="8704" width="9.125" style="1"/>
    <col min="8705" max="8705" width="54.75" style="1" customWidth="1"/>
    <col min="8706" max="8706" width="17.875" style="1" customWidth="1"/>
    <col min="8707" max="8707" width="19.875" style="1" customWidth="1"/>
    <col min="8708" max="8708" width="16.25" style="1" customWidth="1"/>
    <col min="8709" max="8709" width="16.375" style="1" bestFit="1" customWidth="1"/>
    <col min="8710" max="8710" width="18.75" style="1" bestFit="1" customWidth="1"/>
    <col min="8711" max="8711" width="8.75" style="1" bestFit="1" customWidth="1"/>
    <col min="8712" max="8712" width="22.75" style="1" bestFit="1" customWidth="1"/>
    <col min="8713" max="8713" width="13.625" style="1" bestFit="1" customWidth="1"/>
    <col min="8714" max="8714" width="15" style="1" customWidth="1"/>
    <col min="8715" max="8960" width="9.125" style="1"/>
    <col min="8961" max="8961" width="54.75" style="1" customWidth="1"/>
    <col min="8962" max="8962" width="17.875" style="1" customWidth="1"/>
    <col min="8963" max="8963" width="19.875" style="1" customWidth="1"/>
    <col min="8964" max="8964" width="16.25" style="1" customWidth="1"/>
    <col min="8965" max="8965" width="16.375" style="1" bestFit="1" customWidth="1"/>
    <col min="8966" max="8966" width="18.75" style="1" bestFit="1" customWidth="1"/>
    <col min="8967" max="8967" width="8.75" style="1" bestFit="1" customWidth="1"/>
    <col min="8968" max="8968" width="22.75" style="1" bestFit="1" customWidth="1"/>
    <col min="8969" max="8969" width="13.625" style="1" bestFit="1" customWidth="1"/>
    <col min="8970" max="8970" width="15" style="1" customWidth="1"/>
    <col min="8971" max="9216" width="9.125" style="1"/>
    <col min="9217" max="9217" width="54.75" style="1" customWidth="1"/>
    <col min="9218" max="9218" width="17.875" style="1" customWidth="1"/>
    <col min="9219" max="9219" width="19.875" style="1" customWidth="1"/>
    <col min="9220" max="9220" width="16.25" style="1" customWidth="1"/>
    <col min="9221" max="9221" width="16.375" style="1" bestFit="1" customWidth="1"/>
    <col min="9222" max="9222" width="18.75" style="1" bestFit="1" customWidth="1"/>
    <col min="9223" max="9223" width="8.75" style="1" bestFit="1" customWidth="1"/>
    <col min="9224" max="9224" width="22.75" style="1" bestFit="1" customWidth="1"/>
    <col min="9225" max="9225" width="13.625" style="1" bestFit="1" customWidth="1"/>
    <col min="9226" max="9226" width="15" style="1" customWidth="1"/>
    <col min="9227" max="9472" width="9.125" style="1"/>
    <col min="9473" max="9473" width="54.75" style="1" customWidth="1"/>
    <col min="9474" max="9474" width="17.875" style="1" customWidth="1"/>
    <col min="9475" max="9475" width="19.875" style="1" customWidth="1"/>
    <col min="9476" max="9476" width="16.25" style="1" customWidth="1"/>
    <col min="9477" max="9477" width="16.375" style="1" bestFit="1" customWidth="1"/>
    <col min="9478" max="9478" width="18.75" style="1" bestFit="1" customWidth="1"/>
    <col min="9479" max="9479" width="8.75" style="1" bestFit="1" customWidth="1"/>
    <col min="9480" max="9480" width="22.75" style="1" bestFit="1" customWidth="1"/>
    <col min="9481" max="9481" width="13.625" style="1" bestFit="1" customWidth="1"/>
    <col min="9482" max="9482" width="15" style="1" customWidth="1"/>
    <col min="9483" max="9728" width="9.125" style="1"/>
    <col min="9729" max="9729" width="54.75" style="1" customWidth="1"/>
    <col min="9730" max="9730" width="17.875" style="1" customWidth="1"/>
    <col min="9731" max="9731" width="19.875" style="1" customWidth="1"/>
    <col min="9732" max="9732" width="16.25" style="1" customWidth="1"/>
    <col min="9733" max="9733" width="16.375" style="1" bestFit="1" customWidth="1"/>
    <col min="9734" max="9734" width="18.75" style="1" bestFit="1" customWidth="1"/>
    <col min="9735" max="9735" width="8.75" style="1" bestFit="1" customWidth="1"/>
    <col min="9736" max="9736" width="22.75" style="1" bestFit="1" customWidth="1"/>
    <col min="9737" max="9737" width="13.625" style="1" bestFit="1" customWidth="1"/>
    <col min="9738" max="9738" width="15" style="1" customWidth="1"/>
    <col min="9739" max="9984" width="9.125" style="1"/>
    <col min="9985" max="9985" width="54.75" style="1" customWidth="1"/>
    <col min="9986" max="9986" width="17.875" style="1" customWidth="1"/>
    <col min="9987" max="9987" width="19.875" style="1" customWidth="1"/>
    <col min="9988" max="9988" width="16.25" style="1" customWidth="1"/>
    <col min="9989" max="9989" width="16.375" style="1" bestFit="1" customWidth="1"/>
    <col min="9990" max="9990" width="18.75" style="1" bestFit="1" customWidth="1"/>
    <col min="9991" max="9991" width="8.75" style="1" bestFit="1" customWidth="1"/>
    <col min="9992" max="9992" width="22.75" style="1" bestFit="1" customWidth="1"/>
    <col min="9993" max="9993" width="13.625" style="1" bestFit="1" customWidth="1"/>
    <col min="9994" max="9994" width="15" style="1" customWidth="1"/>
    <col min="9995" max="10240" width="9.125" style="1"/>
    <col min="10241" max="10241" width="54.75" style="1" customWidth="1"/>
    <col min="10242" max="10242" width="17.875" style="1" customWidth="1"/>
    <col min="10243" max="10243" width="19.875" style="1" customWidth="1"/>
    <col min="10244" max="10244" width="16.25" style="1" customWidth="1"/>
    <col min="10245" max="10245" width="16.375" style="1" bestFit="1" customWidth="1"/>
    <col min="10246" max="10246" width="18.75" style="1" bestFit="1" customWidth="1"/>
    <col min="10247" max="10247" width="8.75" style="1" bestFit="1" customWidth="1"/>
    <col min="10248" max="10248" width="22.75" style="1" bestFit="1" customWidth="1"/>
    <col min="10249" max="10249" width="13.625" style="1" bestFit="1" customWidth="1"/>
    <col min="10250" max="10250" width="15" style="1" customWidth="1"/>
    <col min="10251" max="10496" width="9.125" style="1"/>
    <col min="10497" max="10497" width="54.75" style="1" customWidth="1"/>
    <col min="10498" max="10498" width="17.875" style="1" customWidth="1"/>
    <col min="10499" max="10499" width="19.875" style="1" customWidth="1"/>
    <col min="10500" max="10500" width="16.25" style="1" customWidth="1"/>
    <col min="10501" max="10501" width="16.375" style="1" bestFit="1" customWidth="1"/>
    <col min="10502" max="10502" width="18.75" style="1" bestFit="1" customWidth="1"/>
    <col min="10503" max="10503" width="8.75" style="1" bestFit="1" customWidth="1"/>
    <col min="10504" max="10504" width="22.75" style="1" bestFit="1" customWidth="1"/>
    <col min="10505" max="10505" width="13.625" style="1" bestFit="1" customWidth="1"/>
    <col min="10506" max="10506" width="15" style="1" customWidth="1"/>
    <col min="10507" max="10752" width="9.125" style="1"/>
    <col min="10753" max="10753" width="54.75" style="1" customWidth="1"/>
    <col min="10754" max="10754" width="17.875" style="1" customWidth="1"/>
    <col min="10755" max="10755" width="19.875" style="1" customWidth="1"/>
    <col min="10756" max="10756" width="16.25" style="1" customWidth="1"/>
    <col min="10757" max="10757" width="16.375" style="1" bestFit="1" customWidth="1"/>
    <col min="10758" max="10758" width="18.75" style="1" bestFit="1" customWidth="1"/>
    <col min="10759" max="10759" width="8.75" style="1" bestFit="1" customWidth="1"/>
    <col min="10760" max="10760" width="22.75" style="1" bestFit="1" customWidth="1"/>
    <col min="10761" max="10761" width="13.625" style="1" bestFit="1" customWidth="1"/>
    <col min="10762" max="10762" width="15" style="1" customWidth="1"/>
    <col min="10763" max="11008" width="9.125" style="1"/>
    <col min="11009" max="11009" width="54.75" style="1" customWidth="1"/>
    <col min="11010" max="11010" width="17.875" style="1" customWidth="1"/>
    <col min="11011" max="11011" width="19.875" style="1" customWidth="1"/>
    <col min="11012" max="11012" width="16.25" style="1" customWidth="1"/>
    <col min="11013" max="11013" width="16.375" style="1" bestFit="1" customWidth="1"/>
    <col min="11014" max="11014" width="18.75" style="1" bestFit="1" customWidth="1"/>
    <col min="11015" max="11015" width="8.75" style="1" bestFit="1" customWidth="1"/>
    <col min="11016" max="11016" width="22.75" style="1" bestFit="1" customWidth="1"/>
    <col min="11017" max="11017" width="13.625" style="1" bestFit="1" customWidth="1"/>
    <col min="11018" max="11018" width="15" style="1" customWidth="1"/>
    <col min="11019" max="11264" width="9.125" style="1"/>
    <col min="11265" max="11265" width="54.75" style="1" customWidth="1"/>
    <col min="11266" max="11266" width="17.875" style="1" customWidth="1"/>
    <col min="11267" max="11267" width="19.875" style="1" customWidth="1"/>
    <col min="11268" max="11268" width="16.25" style="1" customWidth="1"/>
    <col min="11269" max="11269" width="16.375" style="1" bestFit="1" customWidth="1"/>
    <col min="11270" max="11270" width="18.75" style="1" bestFit="1" customWidth="1"/>
    <col min="11271" max="11271" width="8.75" style="1" bestFit="1" customWidth="1"/>
    <col min="11272" max="11272" width="22.75" style="1" bestFit="1" customWidth="1"/>
    <col min="11273" max="11273" width="13.625" style="1" bestFit="1" customWidth="1"/>
    <col min="11274" max="11274" width="15" style="1" customWidth="1"/>
    <col min="11275" max="11520" width="9.125" style="1"/>
    <col min="11521" max="11521" width="54.75" style="1" customWidth="1"/>
    <col min="11522" max="11522" width="17.875" style="1" customWidth="1"/>
    <col min="11523" max="11523" width="19.875" style="1" customWidth="1"/>
    <col min="11524" max="11524" width="16.25" style="1" customWidth="1"/>
    <col min="11525" max="11525" width="16.375" style="1" bestFit="1" customWidth="1"/>
    <col min="11526" max="11526" width="18.75" style="1" bestFit="1" customWidth="1"/>
    <col min="11527" max="11527" width="8.75" style="1" bestFit="1" customWidth="1"/>
    <col min="11528" max="11528" width="22.75" style="1" bestFit="1" customWidth="1"/>
    <col min="11529" max="11529" width="13.625" style="1" bestFit="1" customWidth="1"/>
    <col min="11530" max="11530" width="15" style="1" customWidth="1"/>
    <col min="11531" max="11776" width="9.125" style="1"/>
    <col min="11777" max="11777" width="54.75" style="1" customWidth="1"/>
    <col min="11778" max="11778" width="17.875" style="1" customWidth="1"/>
    <col min="11779" max="11779" width="19.875" style="1" customWidth="1"/>
    <col min="11780" max="11780" width="16.25" style="1" customWidth="1"/>
    <col min="11781" max="11781" width="16.375" style="1" bestFit="1" customWidth="1"/>
    <col min="11782" max="11782" width="18.75" style="1" bestFit="1" customWidth="1"/>
    <col min="11783" max="11783" width="8.75" style="1" bestFit="1" customWidth="1"/>
    <col min="11784" max="11784" width="22.75" style="1" bestFit="1" customWidth="1"/>
    <col min="11785" max="11785" width="13.625" style="1" bestFit="1" customWidth="1"/>
    <col min="11786" max="11786" width="15" style="1" customWidth="1"/>
    <col min="11787" max="12032" width="9.125" style="1"/>
    <col min="12033" max="12033" width="54.75" style="1" customWidth="1"/>
    <col min="12034" max="12034" width="17.875" style="1" customWidth="1"/>
    <col min="12035" max="12035" width="19.875" style="1" customWidth="1"/>
    <col min="12036" max="12036" width="16.25" style="1" customWidth="1"/>
    <col min="12037" max="12037" width="16.375" style="1" bestFit="1" customWidth="1"/>
    <col min="12038" max="12038" width="18.75" style="1" bestFit="1" customWidth="1"/>
    <col min="12039" max="12039" width="8.75" style="1" bestFit="1" customWidth="1"/>
    <col min="12040" max="12040" width="22.75" style="1" bestFit="1" customWidth="1"/>
    <col min="12041" max="12041" width="13.625" style="1" bestFit="1" customWidth="1"/>
    <col min="12042" max="12042" width="15" style="1" customWidth="1"/>
    <col min="12043" max="12288" width="9.125" style="1"/>
    <col min="12289" max="12289" width="54.75" style="1" customWidth="1"/>
    <col min="12290" max="12290" width="17.875" style="1" customWidth="1"/>
    <col min="12291" max="12291" width="19.875" style="1" customWidth="1"/>
    <col min="12292" max="12292" width="16.25" style="1" customWidth="1"/>
    <col min="12293" max="12293" width="16.375" style="1" bestFit="1" customWidth="1"/>
    <col min="12294" max="12294" width="18.75" style="1" bestFit="1" customWidth="1"/>
    <col min="12295" max="12295" width="8.75" style="1" bestFit="1" customWidth="1"/>
    <col min="12296" max="12296" width="22.75" style="1" bestFit="1" customWidth="1"/>
    <col min="12297" max="12297" width="13.625" style="1" bestFit="1" customWidth="1"/>
    <col min="12298" max="12298" width="15" style="1" customWidth="1"/>
    <col min="12299" max="12544" width="9.125" style="1"/>
    <col min="12545" max="12545" width="54.75" style="1" customWidth="1"/>
    <col min="12546" max="12546" width="17.875" style="1" customWidth="1"/>
    <col min="12547" max="12547" width="19.875" style="1" customWidth="1"/>
    <col min="12548" max="12548" width="16.25" style="1" customWidth="1"/>
    <col min="12549" max="12549" width="16.375" style="1" bestFit="1" customWidth="1"/>
    <col min="12550" max="12550" width="18.75" style="1" bestFit="1" customWidth="1"/>
    <col min="12551" max="12551" width="8.75" style="1" bestFit="1" customWidth="1"/>
    <col min="12552" max="12552" width="22.75" style="1" bestFit="1" customWidth="1"/>
    <col min="12553" max="12553" width="13.625" style="1" bestFit="1" customWidth="1"/>
    <col min="12554" max="12554" width="15" style="1" customWidth="1"/>
    <col min="12555" max="12800" width="9.125" style="1"/>
    <col min="12801" max="12801" width="54.75" style="1" customWidth="1"/>
    <col min="12802" max="12802" width="17.875" style="1" customWidth="1"/>
    <col min="12803" max="12803" width="19.875" style="1" customWidth="1"/>
    <col min="12804" max="12804" width="16.25" style="1" customWidth="1"/>
    <col min="12805" max="12805" width="16.375" style="1" bestFit="1" customWidth="1"/>
    <col min="12806" max="12806" width="18.75" style="1" bestFit="1" customWidth="1"/>
    <col min="12807" max="12807" width="8.75" style="1" bestFit="1" customWidth="1"/>
    <col min="12808" max="12808" width="22.75" style="1" bestFit="1" customWidth="1"/>
    <col min="12809" max="12809" width="13.625" style="1" bestFit="1" customWidth="1"/>
    <col min="12810" max="12810" width="15" style="1" customWidth="1"/>
    <col min="12811" max="13056" width="9.125" style="1"/>
    <col min="13057" max="13057" width="54.75" style="1" customWidth="1"/>
    <col min="13058" max="13058" width="17.875" style="1" customWidth="1"/>
    <col min="13059" max="13059" width="19.875" style="1" customWidth="1"/>
    <col min="13060" max="13060" width="16.25" style="1" customWidth="1"/>
    <col min="13061" max="13061" width="16.375" style="1" bestFit="1" customWidth="1"/>
    <col min="13062" max="13062" width="18.75" style="1" bestFit="1" customWidth="1"/>
    <col min="13063" max="13063" width="8.75" style="1" bestFit="1" customWidth="1"/>
    <col min="13064" max="13064" width="22.75" style="1" bestFit="1" customWidth="1"/>
    <col min="13065" max="13065" width="13.625" style="1" bestFit="1" customWidth="1"/>
    <col min="13066" max="13066" width="15" style="1" customWidth="1"/>
    <col min="13067" max="13312" width="9.125" style="1"/>
    <col min="13313" max="13313" width="54.75" style="1" customWidth="1"/>
    <col min="13314" max="13314" width="17.875" style="1" customWidth="1"/>
    <col min="13315" max="13315" width="19.875" style="1" customWidth="1"/>
    <col min="13316" max="13316" width="16.25" style="1" customWidth="1"/>
    <col min="13317" max="13317" width="16.375" style="1" bestFit="1" customWidth="1"/>
    <col min="13318" max="13318" width="18.75" style="1" bestFit="1" customWidth="1"/>
    <col min="13319" max="13319" width="8.75" style="1" bestFit="1" customWidth="1"/>
    <col min="13320" max="13320" width="22.75" style="1" bestFit="1" customWidth="1"/>
    <col min="13321" max="13321" width="13.625" style="1" bestFit="1" customWidth="1"/>
    <col min="13322" max="13322" width="15" style="1" customWidth="1"/>
    <col min="13323" max="13568" width="9.125" style="1"/>
    <col min="13569" max="13569" width="54.75" style="1" customWidth="1"/>
    <col min="13570" max="13570" width="17.875" style="1" customWidth="1"/>
    <col min="13571" max="13571" width="19.875" style="1" customWidth="1"/>
    <col min="13572" max="13572" width="16.25" style="1" customWidth="1"/>
    <col min="13573" max="13573" width="16.375" style="1" bestFit="1" customWidth="1"/>
    <col min="13574" max="13574" width="18.75" style="1" bestFit="1" customWidth="1"/>
    <col min="13575" max="13575" width="8.75" style="1" bestFit="1" customWidth="1"/>
    <col min="13576" max="13576" width="22.75" style="1" bestFit="1" customWidth="1"/>
    <col min="13577" max="13577" width="13.625" style="1" bestFit="1" customWidth="1"/>
    <col min="13578" max="13578" width="15" style="1" customWidth="1"/>
    <col min="13579" max="13824" width="9.125" style="1"/>
    <col min="13825" max="13825" width="54.75" style="1" customWidth="1"/>
    <col min="13826" max="13826" width="17.875" style="1" customWidth="1"/>
    <col min="13827" max="13827" width="19.875" style="1" customWidth="1"/>
    <col min="13828" max="13828" width="16.25" style="1" customWidth="1"/>
    <col min="13829" max="13829" width="16.375" style="1" bestFit="1" customWidth="1"/>
    <col min="13830" max="13830" width="18.75" style="1" bestFit="1" customWidth="1"/>
    <col min="13831" max="13831" width="8.75" style="1" bestFit="1" customWidth="1"/>
    <col min="13832" max="13832" width="22.75" style="1" bestFit="1" customWidth="1"/>
    <col min="13833" max="13833" width="13.625" style="1" bestFit="1" customWidth="1"/>
    <col min="13834" max="13834" width="15" style="1" customWidth="1"/>
    <col min="13835" max="14080" width="9.125" style="1"/>
    <col min="14081" max="14081" width="54.75" style="1" customWidth="1"/>
    <col min="14082" max="14082" width="17.875" style="1" customWidth="1"/>
    <col min="14083" max="14083" width="19.875" style="1" customWidth="1"/>
    <col min="14084" max="14084" width="16.25" style="1" customWidth="1"/>
    <col min="14085" max="14085" width="16.375" style="1" bestFit="1" customWidth="1"/>
    <col min="14086" max="14086" width="18.75" style="1" bestFit="1" customWidth="1"/>
    <col min="14087" max="14087" width="8.75" style="1" bestFit="1" customWidth="1"/>
    <col min="14088" max="14088" width="22.75" style="1" bestFit="1" customWidth="1"/>
    <col min="14089" max="14089" width="13.625" style="1" bestFit="1" customWidth="1"/>
    <col min="14090" max="14090" width="15" style="1" customWidth="1"/>
    <col min="14091" max="14336" width="9.125" style="1"/>
    <col min="14337" max="14337" width="54.75" style="1" customWidth="1"/>
    <col min="14338" max="14338" width="17.875" style="1" customWidth="1"/>
    <col min="14339" max="14339" width="19.875" style="1" customWidth="1"/>
    <col min="14340" max="14340" width="16.25" style="1" customWidth="1"/>
    <col min="14341" max="14341" width="16.375" style="1" bestFit="1" customWidth="1"/>
    <col min="14342" max="14342" width="18.75" style="1" bestFit="1" customWidth="1"/>
    <col min="14343" max="14343" width="8.75" style="1" bestFit="1" customWidth="1"/>
    <col min="14344" max="14344" width="22.75" style="1" bestFit="1" customWidth="1"/>
    <col min="14345" max="14345" width="13.625" style="1" bestFit="1" customWidth="1"/>
    <col min="14346" max="14346" width="15" style="1" customWidth="1"/>
    <col min="14347" max="14592" width="9.125" style="1"/>
    <col min="14593" max="14593" width="54.75" style="1" customWidth="1"/>
    <col min="14594" max="14594" width="17.875" style="1" customWidth="1"/>
    <col min="14595" max="14595" width="19.875" style="1" customWidth="1"/>
    <col min="14596" max="14596" width="16.25" style="1" customWidth="1"/>
    <col min="14597" max="14597" width="16.375" style="1" bestFit="1" customWidth="1"/>
    <col min="14598" max="14598" width="18.75" style="1" bestFit="1" customWidth="1"/>
    <col min="14599" max="14599" width="8.75" style="1" bestFit="1" customWidth="1"/>
    <col min="14600" max="14600" width="22.75" style="1" bestFit="1" customWidth="1"/>
    <col min="14601" max="14601" width="13.625" style="1" bestFit="1" customWidth="1"/>
    <col min="14602" max="14602" width="15" style="1" customWidth="1"/>
    <col min="14603" max="14848" width="9.125" style="1"/>
    <col min="14849" max="14849" width="54.75" style="1" customWidth="1"/>
    <col min="14850" max="14850" width="17.875" style="1" customWidth="1"/>
    <col min="14851" max="14851" width="19.875" style="1" customWidth="1"/>
    <col min="14852" max="14852" width="16.25" style="1" customWidth="1"/>
    <col min="14853" max="14853" width="16.375" style="1" bestFit="1" customWidth="1"/>
    <col min="14854" max="14854" width="18.75" style="1" bestFit="1" customWidth="1"/>
    <col min="14855" max="14855" width="8.75" style="1" bestFit="1" customWidth="1"/>
    <col min="14856" max="14856" width="22.75" style="1" bestFit="1" customWidth="1"/>
    <col min="14857" max="14857" width="13.625" style="1" bestFit="1" customWidth="1"/>
    <col min="14858" max="14858" width="15" style="1" customWidth="1"/>
    <col min="14859" max="15104" width="9.125" style="1"/>
    <col min="15105" max="15105" width="54.75" style="1" customWidth="1"/>
    <col min="15106" max="15106" width="17.875" style="1" customWidth="1"/>
    <col min="15107" max="15107" width="19.875" style="1" customWidth="1"/>
    <col min="15108" max="15108" width="16.25" style="1" customWidth="1"/>
    <col min="15109" max="15109" width="16.375" style="1" bestFit="1" customWidth="1"/>
    <col min="15110" max="15110" width="18.75" style="1" bestFit="1" customWidth="1"/>
    <col min="15111" max="15111" width="8.75" style="1" bestFit="1" customWidth="1"/>
    <col min="15112" max="15112" width="22.75" style="1" bestFit="1" customWidth="1"/>
    <col min="15113" max="15113" width="13.625" style="1" bestFit="1" customWidth="1"/>
    <col min="15114" max="15114" width="15" style="1" customWidth="1"/>
    <col min="15115" max="15360" width="9.125" style="1"/>
    <col min="15361" max="15361" width="54.75" style="1" customWidth="1"/>
    <col min="15362" max="15362" width="17.875" style="1" customWidth="1"/>
    <col min="15363" max="15363" width="19.875" style="1" customWidth="1"/>
    <col min="15364" max="15364" width="16.25" style="1" customWidth="1"/>
    <col min="15365" max="15365" width="16.375" style="1" bestFit="1" customWidth="1"/>
    <col min="15366" max="15366" width="18.75" style="1" bestFit="1" customWidth="1"/>
    <col min="15367" max="15367" width="8.75" style="1" bestFit="1" customWidth="1"/>
    <col min="15368" max="15368" width="22.75" style="1" bestFit="1" customWidth="1"/>
    <col min="15369" max="15369" width="13.625" style="1" bestFit="1" customWidth="1"/>
    <col min="15370" max="15370" width="15" style="1" customWidth="1"/>
    <col min="15371" max="15616" width="9.125" style="1"/>
    <col min="15617" max="15617" width="54.75" style="1" customWidth="1"/>
    <col min="15618" max="15618" width="17.875" style="1" customWidth="1"/>
    <col min="15619" max="15619" width="19.875" style="1" customWidth="1"/>
    <col min="15620" max="15620" width="16.25" style="1" customWidth="1"/>
    <col min="15621" max="15621" width="16.375" style="1" bestFit="1" customWidth="1"/>
    <col min="15622" max="15622" width="18.75" style="1" bestFit="1" customWidth="1"/>
    <col min="15623" max="15623" width="8.75" style="1" bestFit="1" customWidth="1"/>
    <col min="15624" max="15624" width="22.75" style="1" bestFit="1" customWidth="1"/>
    <col min="15625" max="15625" width="13.625" style="1" bestFit="1" customWidth="1"/>
    <col min="15626" max="15626" width="15" style="1" customWidth="1"/>
    <col min="15627" max="15872" width="9.125" style="1"/>
    <col min="15873" max="15873" width="54.75" style="1" customWidth="1"/>
    <col min="15874" max="15874" width="17.875" style="1" customWidth="1"/>
    <col min="15875" max="15875" width="19.875" style="1" customWidth="1"/>
    <col min="15876" max="15876" width="16.25" style="1" customWidth="1"/>
    <col min="15877" max="15877" width="16.375" style="1" bestFit="1" customWidth="1"/>
    <col min="15878" max="15878" width="18.75" style="1" bestFit="1" customWidth="1"/>
    <col min="15879" max="15879" width="8.75" style="1" bestFit="1" customWidth="1"/>
    <col min="15880" max="15880" width="22.75" style="1" bestFit="1" customWidth="1"/>
    <col min="15881" max="15881" width="13.625" style="1" bestFit="1" customWidth="1"/>
    <col min="15882" max="15882" width="15" style="1" customWidth="1"/>
    <col min="15883" max="16128" width="9.125" style="1"/>
    <col min="16129" max="16129" width="54.75" style="1" customWidth="1"/>
    <col min="16130" max="16130" width="17.875" style="1" customWidth="1"/>
    <col min="16131" max="16131" width="19.875" style="1" customWidth="1"/>
    <col min="16132" max="16132" width="16.25" style="1" customWidth="1"/>
    <col min="16133" max="16133" width="16.375" style="1" bestFit="1" customWidth="1"/>
    <col min="16134" max="16134" width="18.75" style="1" bestFit="1" customWidth="1"/>
    <col min="16135" max="16135" width="8.75" style="1" bestFit="1" customWidth="1"/>
    <col min="16136" max="16136" width="22.75" style="1" bestFit="1" customWidth="1"/>
    <col min="16137" max="16137" width="13.625" style="1" bestFit="1" customWidth="1"/>
    <col min="16138" max="16138" width="15" style="1" customWidth="1"/>
    <col min="16139" max="16384" width="9.125" style="1"/>
  </cols>
  <sheetData>
    <row r="2" spans="1:12" s="615" customFormat="1">
      <c r="A2" s="664" t="s">
        <v>168</v>
      </c>
      <c r="B2" s="664"/>
      <c r="G2" s="616"/>
      <c r="I2" s="615" t="s">
        <v>1</v>
      </c>
    </row>
    <row r="3" spans="1:12">
      <c r="A3" s="292" t="s">
        <v>84</v>
      </c>
      <c r="B3" s="293" t="s">
        <v>3</v>
      </c>
      <c r="C3" s="294" t="s">
        <v>4</v>
      </c>
      <c r="D3" s="294" t="s">
        <v>5</v>
      </c>
      <c r="E3" s="294" t="s">
        <v>51</v>
      </c>
      <c r="F3" s="294" t="s">
        <v>169</v>
      </c>
      <c r="G3" s="37" t="s">
        <v>82</v>
      </c>
      <c r="H3" s="294" t="s">
        <v>83</v>
      </c>
      <c r="I3" s="294" t="s">
        <v>170</v>
      </c>
    </row>
    <row r="4" spans="1:12">
      <c r="A4" s="603" t="s">
        <v>331</v>
      </c>
      <c r="B4" s="295"/>
      <c r="C4" s="295"/>
      <c r="D4" s="295"/>
      <c r="E4" s="295"/>
      <c r="F4" s="296"/>
      <c r="G4" s="262"/>
      <c r="I4" s="3"/>
    </row>
    <row r="5" spans="1:12">
      <c r="A5" s="604" t="s">
        <v>333</v>
      </c>
      <c r="B5" s="297">
        <f>+ตาราง3.2กิจกรรมย่อย!D7</f>
        <v>36041574.020000003</v>
      </c>
      <c r="C5" s="297">
        <f>+ตาราง3.2กิจกรรมย่อย!E7</f>
        <v>150306788.75</v>
      </c>
      <c r="D5" s="297">
        <f>+ตาราง3.2กิจกรรมย่อย!F7</f>
        <v>7494758.4400000004</v>
      </c>
      <c r="E5" s="297">
        <f>+ตาราง3.2กิจกรรมย่อย!G7</f>
        <v>5156845.04</v>
      </c>
      <c r="F5" s="298">
        <f>SUM(B5:E5)</f>
        <v>198999966.25</v>
      </c>
      <c r="G5" s="464">
        <f>+'ตาราง1.1 '!G5</f>
        <v>16086</v>
      </c>
      <c r="H5" s="299" t="s">
        <v>85</v>
      </c>
      <c r="I5" s="270">
        <f>+F5/G5</f>
        <v>12371.003745492975</v>
      </c>
      <c r="J5" s="11"/>
    </row>
    <row r="6" spans="1:12">
      <c r="A6" s="604" t="s">
        <v>87</v>
      </c>
      <c r="B6" s="297">
        <f>+ตาราง3.2กิจกรรมย่อย!D8</f>
        <v>2471467.34</v>
      </c>
      <c r="C6" s="297">
        <f>+ตาราง3.2กิจกรรมย่อย!E8</f>
        <v>10306939.4</v>
      </c>
      <c r="D6" s="297">
        <f>+ตาราง3.2กิจกรรมย่อย!F8</f>
        <v>513935.68</v>
      </c>
      <c r="E6" s="297">
        <f>+ตาราง3.2กิจกรรมย่อย!G8</f>
        <v>353618.69</v>
      </c>
      <c r="F6" s="298">
        <f t="shared" ref="F6:F69" si="0">SUM(B6:E6)</f>
        <v>13645961.109999999</v>
      </c>
      <c r="G6" s="464">
        <f>+'ตาราง1.1 '!G6</f>
        <v>1103</v>
      </c>
      <c r="H6" s="286" t="s">
        <v>85</v>
      </c>
      <c r="I6" s="270">
        <f t="shared" ref="I6:I69" si="1">+F6/G6</f>
        <v>12371.678250226654</v>
      </c>
      <c r="J6" s="11"/>
    </row>
    <row r="7" spans="1:12">
      <c r="A7" s="604" t="s">
        <v>88</v>
      </c>
      <c r="B7" s="297">
        <f>+ตาราง3.2กิจกรรมย่อย!D9</f>
        <v>568516.44999999995</v>
      </c>
      <c r="C7" s="297">
        <f>+ตาราง3.2กิจกรรมย่อย!E9</f>
        <v>2370925.36</v>
      </c>
      <c r="D7" s="297">
        <f>+ตาราง3.2กิจกรรมย่อย!F9</f>
        <v>118221.63</v>
      </c>
      <c r="E7" s="297">
        <f>+ตาราง3.2กิจกรรมย่อย!G9</f>
        <v>81343.600000000006</v>
      </c>
      <c r="F7" s="298">
        <f t="shared" si="0"/>
        <v>3139007.0399999996</v>
      </c>
      <c r="G7" s="464">
        <f>+'ตาราง1.1 '!G7</f>
        <v>253</v>
      </c>
      <c r="H7" s="286" t="s">
        <v>85</v>
      </c>
      <c r="I7" s="270">
        <f t="shared" si="1"/>
        <v>12407.142450592884</v>
      </c>
      <c r="J7" s="11"/>
    </row>
    <row r="8" spans="1:12">
      <c r="A8" s="604" t="s">
        <v>89</v>
      </c>
      <c r="B8" s="297">
        <f>+ตาราง3.2กิจกรรมย่อย!D10</f>
        <v>398751.12</v>
      </c>
      <c r="C8" s="297">
        <f>+ตาราง3.2กิจกรรมย่อย!E10</f>
        <v>1662940.7</v>
      </c>
      <c r="D8" s="297">
        <f>+ตาราง3.2กิจกรรมย่อย!F10</f>
        <v>82919.33</v>
      </c>
      <c r="E8" s="297">
        <f>+ตาราง3.2กิจกรรมย่อย!G10</f>
        <v>57053.49</v>
      </c>
      <c r="F8" s="298">
        <f t="shared" si="0"/>
        <v>2201664.64</v>
      </c>
      <c r="G8" s="464">
        <f>+'ตาราง1.1 '!G8</f>
        <v>178</v>
      </c>
      <c r="H8" s="286" t="s">
        <v>85</v>
      </c>
      <c r="I8" s="270">
        <f t="shared" si="1"/>
        <v>12368.902471910113</v>
      </c>
      <c r="J8" s="11"/>
    </row>
    <row r="9" spans="1:12">
      <c r="A9" s="604" t="s">
        <v>96</v>
      </c>
      <c r="B9" s="297">
        <f>+ตาราง3.2กิจกรรมย่อย!D15</f>
        <v>9967085.9900000002</v>
      </c>
      <c r="C9" s="297">
        <f>+ตาราง3.2กิจกรรมย่อย!E15</f>
        <v>40970942.840000004</v>
      </c>
      <c r="D9" s="297">
        <f>+ตาราง3.2กิจกรรมย่อย!F15</f>
        <v>4181556.14</v>
      </c>
      <c r="E9" s="297">
        <f>+ตาราง3.2กิจกรรมย่อย!G15</f>
        <v>2488885.0099999998</v>
      </c>
      <c r="F9" s="298">
        <f t="shared" si="0"/>
        <v>57608469.980000004</v>
      </c>
      <c r="G9" s="464">
        <f>+'ตาราง1.1 '!G9</f>
        <v>1804</v>
      </c>
      <c r="H9" s="286" t="s">
        <v>85</v>
      </c>
      <c r="I9" s="270">
        <f t="shared" si="1"/>
        <v>31933.741674057652</v>
      </c>
      <c r="J9" s="11"/>
      <c r="L9" s="46"/>
    </row>
    <row r="10" spans="1:12">
      <c r="A10" s="604" t="s">
        <v>98</v>
      </c>
      <c r="B10" s="297">
        <f>+ตาราง3.2กิจกรรมย่อย!D16</f>
        <v>735461.75</v>
      </c>
      <c r="C10" s="297">
        <f>+ตาราง3.2กิจกรรมย่อย!E16</f>
        <v>3023206.74</v>
      </c>
      <c r="D10" s="297">
        <f>+ตาราง3.2กิจกรรมย่อย!F16</f>
        <v>308553.03000000003</v>
      </c>
      <c r="E10" s="297">
        <f>+ตาราง3.2กิจกรรมย่อย!G16</f>
        <v>183652.45</v>
      </c>
      <c r="F10" s="298">
        <f t="shared" si="0"/>
        <v>4250873.9700000007</v>
      </c>
      <c r="G10" s="464">
        <f>+'ตาราง1.1 '!G10</f>
        <v>133</v>
      </c>
      <c r="H10" s="286" t="s">
        <v>85</v>
      </c>
      <c r="I10" s="270">
        <f t="shared" si="1"/>
        <v>31961.458421052637</v>
      </c>
      <c r="J10" s="11"/>
    </row>
    <row r="11" spans="1:12">
      <c r="A11" s="604" t="s">
        <v>100</v>
      </c>
      <c r="B11" s="297">
        <f>+ตาราง3.2กิจกรรมย่อย!D17</f>
        <v>7359129.5800000001</v>
      </c>
      <c r="C11" s="297">
        <f>+ตาราง3.2กิจกรรมย่อย!E17</f>
        <v>30250614.66</v>
      </c>
      <c r="D11" s="297">
        <f>+ตาราง3.2กิจกรรมย่อย!F17</f>
        <v>3087423.3</v>
      </c>
      <c r="E11" s="297">
        <f>+ตาราง3.2กิจกรรมย่อย!G17</f>
        <v>1837651.18</v>
      </c>
      <c r="F11" s="298">
        <f t="shared" si="0"/>
        <v>42534818.719999999</v>
      </c>
      <c r="G11" s="464">
        <f>+'ตาราง1.1 '!G11</f>
        <v>1332</v>
      </c>
      <c r="H11" s="286" t="s">
        <v>85</v>
      </c>
      <c r="I11" s="270">
        <f t="shared" si="1"/>
        <v>31933.047087087085</v>
      </c>
      <c r="J11" s="11"/>
    </row>
    <row r="12" spans="1:12">
      <c r="A12" s="604" t="s">
        <v>101</v>
      </c>
      <c r="B12" s="297">
        <f>+ตาราง3.2กิจกรรมย่อย!D18</f>
        <v>115056.9</v>
      </c>
      <c r="C12" s="297">
        <f>+ตาราง3.2กิจกรรมย่อย!E18</f>
        <v>472955.66</v>
      </c>
      <c r="D12" s="297">
        <f>+ตาราง3.2กิจกรรมย่อย!F18</f>
        <v>48270.57</v>
      </c>
      <c r="E12" s="297">
        <f>+ตาราง3.2กิจกรรมย่อย!G18</f>
        <v>28730.9</v>
      </c>
      <c r="F12" s="298">
        <f t="shared" si="0"/>
        <v>665014.02999999991</v>
      </c>
      <c r="G12" s="464">
        <f>+'ตาราง1.1 '!G12</f>
        <v>21</v>
      </c>
      <c r="H12" s="286" t="s">
        <v>85</v>
      </c>
      <c r="I12" s="270">
        <f t="shared" si="1"/>
        <v>31667.334761904756</v>
      </c>
      <c r="J12" s="11"/>
    </row>
    <row r="13" spans="1:12">
      <c r="A13" s="604" t="s">
        <v>102</v>
      </c>
      <c r="B13" s="297">
        <f>+ตาราง3.2กิจกรรมย่อย!D19</f>
        <v>115056.9</v>
      </c>
      <c r="C13" s="297">
        <f>+ตาราง3.2กิจกรรมย่อย!E19</f>
        <v>472955.66</v>
      </c>
      <c r="D13" s="297">
        <f>+ตาราง3.2กิจกรรมย่อย!F19</f>
        <v>48270.57</v>
      </c>
      <c r="E13" s="297">
        <f>+ตาราง3.2กิจกรรมย่อย!G19</f>
        <v>28730.9</v>
      </c>
      <c r="F13" s="298">
        <f t="shared" si="0"/>
        <v>665014.02999999991</v>
      </c>
      <c r="G13" s="464">
        <f>+'ตาราง1.1 '!G13</f>
        <v>21</v>
      </c>
      <c r="H13" s="286" t="s">
        <v>85</v>
      </c>
      <c r="I13" s="270">
        <f t="shared" si="1"/>
        <v>31667.334761904756</v>
      </c>
      <c r="J13" s="11"/>
    </row>
    <row r="14" spans="1:12">
      <c r="A14" s="604" t="s">
        <v>103</v>
      </c>
      <c r="B14" s="297">
        <f>+ตาราง3.2กิจกรรมย่อย!D20</f>
        <v>282002.21000000002</v>
      </c>
      <c r="C14" s="297">
        <f>+ตาราง3.2กิจกรรมย่อย!E20</f>
        <v>1159205.04</v>
      </c>
      <c r="D14" s="297">
        <f>+ตาราง3.2กิจกรรมย่อย!F20</f>
        <v>118310.21</v>
      </c>
      <c r="E14" s="297">
        <f>+ตาราง3.2กิจกรรมย่อย!G20</f>
        <v>70418.880000000005</v>
      </c>
      <c r="F14" s="298">
        <f t="shared" si="0"/>
        <v>1629936.3399999999</v>
      </c>
      <c r="G14" s="464">
        <f>+'ตาราง1.1 '!G14</f>
        <v>51</v>
      </c>
      <c r="H14" s="286" t="s">
        <v>85</v>
      </c>
      <c r="I14" s="270">
        <f t="shared" si="1"/>
        <v>31959.536078431371</v>
      </c>
      <c r="J14" s="11"/>
    </row>
    <row r="15" spans="1:12">
      <c r="A15" s="604" t="s">
        <v>104</v>
      </c>
      <c r="B15" s="297">
        <f>+ตาราง3.2กิจกรรมย่อย!D21</f>
        <v>22560.18</v>
      </c>
      <c r="C15" s="297">
        <f>+ตาราง3.2กิจกรรมย่อย!E21</f>
        <v>92736.4</v>
      </c>
      <c r="D15" s="297">
        <f>+ตาราง3.2กิจกรรมย่อย!F21</f>
        <v>9464.82</v>
      </c>
      <c r="E15" s="297">
        <f>+ตาราง3.2กิจกรรมย่อย!G21</f>
        <v>5633.51</v>
      </c>
      <c r="F15" s="298">
        <f t="shared" si="0"/>
        <v>130394.90999999999</v>
      </c>
      <c r="G15" s="464">
        <f>+'ตาราง1.1 '!G15</f>
        <v>4</v>
      </c>
      <c r="H15" s="286" t="s">
        <v>85</v>
      </c>
      <c r="I15" s="270">
        <f t="shared" si="1"/>
        <v>32598.727499999997</v>
      </c>
      <c r="J15" s="11"/>
    </row>
    <row r="16" spans="1:12">
      <c r="A16" s="604" t="s">
        <v>105</v>
      </c>
      <c r="B16" s="297">
        <f>+ตาราง3.2กิจกรรมย่อย!D22</f>
        <v>1087400.5</v>
      </c>
      <c r="C16" s="297">
        <f>+ตาราง3.2กิจกรรมย่อย!E22</f>
        <v>4469894.62</v>
      </c>
      <c r="D16" s="297">
        <f>+ตาราง3.2กิจกรรมย่อย!F22</f>
        <v>456204.18</v>
      </c>
      <c r="E16" s="297">
        <f>+ตาราง3.2กิจกรรมย่อย!G22</f>
        <v>271535.21000000002</v>
      </c>
      <c r="F16" s="298">
        <f t="shared" si="0"/>
        <v>6285034.5099999998</v>
      </c>
      <c r="G16" s="464">
        <f>+'ตาราง1.1 '!G16</f>
        <v>197</v>
      </c>
      <c r="H16" s="286" t="s">
        <v>85</v>
      </c>
      <c r="I16" s="270">
        <f t="shared" si="1"/>
        <v>31903.728477157358</v>
      </c>
      <c r="J16" s="11"/>
    </row>
    <row r="17" spans="1:12" ht="38.049999999999997">
      <c r="A17" s="604" t="s">
        <v>106</v>
      </c>
      <c r="B17" s="297">
        <f>+ตาราง3.2กิจกรรมย่อย!D23</f>
        <v>1193433.3400000001</v>
      </c>
      <c r="C17" s="297">
        <f>+ตาราง3.2กิจกรรมย่อย!E23</f>
        <v>4905755.72</v>
      </c>
      <c r="D17" s="297">
        <f>+ตาราง3.2กิจกรรมย่อย!F23</f>
        <v>500688.82</v>
      </c>
      <c r="E17" s="297">
        <f>+ตาราง3.2กิจกรรมย่อย!G23</f>
        <v>298012.71000000002</v>
      </c>
      <c r="F17" s="298">
        <f t="shared" si="0"/>
        <v>6897890.5899999999</v>
      </c>
      <c r="G17" s="464">
        <f>+'ตาราง1.1 '!G17</f>
        <v>216</v>
      </c>
      <c r="H17" s="286" t="s">
        <v>85</v>
      </c>
      <c r="I17" s="270">
        <f t="shared" si="1"/>
        <v>31934.678657407407</v>
      </c>
      <c r="J17" s="11"/>
    </row>
    <row r="18" spans="1:12" ht="38.049999999999997">
      <c r="A18" s="604" t="s">
        <v>107</v>
      </c>
      <c r="B18" s="297">
        <f>+ตาราง3.2กิจกรรมย่อย!D24</f>
        <v>99264.78</v>
      </c>
      <c r="C18" s="297">
        <f>+ตาราง3.2กิจกรรมย่อย!E24</f>
        <v>408040.17</v>
      </c>
      <c r="D18" s="297">
        <f>+ตาราง3.2กิจกรรมย่อย!F24</f>
        <v>41645.19</v>
      </c>
      <c r="E18" s="297">
        <f>+ตาราง3.2กิจกรรมย่อย!G24</f>
        <v>24787.45</v>
      </c>
      <c r="F18" s="298">
        <f t="shared" si="0"/>
        <v>573737.58999999985</v>
      </c>
      <c r="G18" s="464">
        <f>+'ตาราง1.1 '!G18</f>
        <v>18</v>
      </c>
      <c r="H18" s="286" t="s">
        <v>85</v>
      </c>
      <c r="I18" s="270">
        <f t="shared" si="1"/>
        <v>31874.310555555548</v>
      </c>
      <c r="J18" s="11"/>
      <c r="L18" s="46"/>
    </row>
    <row r="19" spans="1:12">
      <c r="A19" s="604" t="s">
        <v>108</v>
      </c>
      <c r="B19" s="297">
        <f>+ตาราง3.2กิจกรรมย่อย!D25</f>
        <v>408339.20000000001</v>
      </c>
      <c r="C19" s="297">
        <f>+ตาราง3.2กิจกรรมย่อย!E25</f>
        <v>1678528.88</v>
      </c>
      <c r="D19" s="297">
        <f>+ตาราง3.2กิจกรรมย่อย!F25</f>
        <v>171313.19</v>
      </c>
      <c r="E19" s="297">
        <f>+ตาราง3.2กิจกรรมย่อย!G25</f>
        <v>101966.54</v>
      </c>
      <c r="F19" s="298">
        <f t="shared" si="0"/>
        <v>2360147.81</v>
      </c>
      <c r="G19" s="464">
        <f>+'ตาราง1.1 '!G19</f>
        <v>74</v>
      </c>
      <c r="H19" s="286" t="s">
        <v>85</v>
      </c>
      <c r="I19" s="270">
        <f t="shared" si="1"/>
        <v>31893.889324324326</v>
      </c>
      <c r="J19" s="11"/>
    </row>
    <row r="20" spans="1:12" ht="38.049999999999997">
      <c r="A20" s="604" t="s">
        <v>109</v>
      </c>
      <c r="B20" s="297">
        <f>+ตาราง3.2กิจกรรมย่อย!D26</f>
        <v>1175385.2</v>
      </c>
      <c r="C20" s="297">
        <f>+ตาราง3.2กิจกรรมย่อย!E26</f>
        <v>4831566.5999999996</v>
      </c>
      <c r="D20" s="297">
        <f>+ตาราง3.2กิจกรรมย่อย!F26</f>
        <v>493116.95</v>
      </c>
      <c r="E20" s="297">
        <f>+ตาราง3.2กิจกรรมย่อย!G26</f>
        <v>293505.91999999998</v>
      </c>
      <c r="F20" s="298">
        <f t="shared" si="0"/>
        <v>6793574.6699999999</v>
      </c>
      <c r="G20" s="464">
        <f>+'ตาราง1.1 '!G20</f>
        <v>212</v>
      </c>
      <c r="H20" s="286" t="s">
        <v>85</v>
      </c>
      <c r="I20" s="270">
        <f t="shared" si="1"/>
        <v>32045.163537735847</v>
      </c>
      <c r="J20" s="11"/>
    </row>
    <row r="21" spans="1:12">
      <c r="A21" s="604" t="s">
        <v>92</v>
      </c>
      <c r="B21" s="297">
        <f>+ตาราง3.2กิจกรรมย่อย!D31</f>
        <v>3379540.23</v>
      </c>
      <c r="C21" s="297">
        <f>+ตาราง3.2กิจกรรมย่อย!E31</f>
        <v>14250718.6</v>
      </c>
      <c r="D21" s="297">
        <f>+ตาราง3.2กิจกรรมย่อย!F31</f>
        <v>868093.9</v>
      </c>
      <c r="E21" s="297">
        <f>+ตาราง3.2กิจกรรมย่อย!G31</f>
        <v>737747.36</v>
      </c>
      <c r="F21" s="298">
        <f t="shared" si="0"/>
        <v>19236100.089999996</v>
      </c>
      <c r="G21" s="464">
        <f>+'ตาราง1.1 '!G21</f>
        <v>1048</v>
      </c>
      <c r="H21" s="286" t="s">
        <v>85</v>
      </c>
      <c r="I21" s="270">
        <f t="shared" si="1"/>
        <v>18355.057337786257</v>
      </c>
      <c r="J21" s="11"/>
    </row>
    <row r="22" spans="1:12">
      <c r="A22" s="604" t="s">
        <v>93</v>
      </c>
      <c r="B22" s="297">
        <f>+ตาราง3.2กิจกรรมย่อย!D32</f>
        <v>874664.49</v>
      </c>
      <c r="C22" s="297">
        <f>+ตาราง3.2กิจกรรมย่อย!E32</f>
        <v>3688252.45</v>
      </c>
      <c r="D22" s="297">
        <f>+ตาราง3.2กิจกรรมย่อย!F32</f>
        <v>224672.84</v>
      </c>
      <c r="E22" s="297">
        <f>+ตาราง3.2กิจกรรมย่อย!G32</f>
        <v>190937.64</v>
      </c>
      <c r="F22" s="298">
        <f t="shared" si="0"/>
        <v>4978527.42</v>
      </c>
      <c r="G22" s="464">
        <f>+'ตาราง1.1 '!G22</f>
        <v>271</v>
      </c>
      <c r="H22" s="286" t="s">
        <v>85</v>
      </c>
      <c r="I22" s="270">
        <f t="shared" si="1"/>
        <v>18370.949889298892</v>
      </c>
      <c r="J22" s="11"/>
    </row>
    <row r="23" spans="1:12">
      <c r="A23" s="604" t="s">
        <v>94</v>
      </c>
      <c r="B23" s="297">
        <f>+ตาราง3.2กิจกรรมย่อย!D33</f>
        <v>151449.69</v>
      </c>
      <c r="C23" s="297">
        <f>+ตาราง3.2กิจกรรมย่อย!E33</f>
        <v>638627.37</v>
      </c>
      <c r="D23" s="297">
        <f>+ตาราง3.2กิจกรรมย่อย!F33</f>
        <v>38902.5</v>
      </c>
      <c r="E23" s="297">
        <f>+ตาราง3.2กิจกรรมย่อย!G33</f>
        <v>33061.19</v>
      </c>
      <c r="F23" s="298">
        <f t="shared" si="0"/>
        <v>862040.75</v>
      </c>
      <c r="G23" s="464">
        <f>+'ตาราง1.1 '!G23</f>
        <v>47</v>
      </c>
      <c r="H23" s="286" t="s">
        <v>85</v>
      </c>
      <c r="I23" s="270">
        <f t="shared" si="1"/>
        <v>18341.292553191488</v>
      </c>
      <c r="J23" s="11"/>
    </row>
    <row r="24" spans="1:12">
      <c r="A24" s="604" t="s">
        <v>95</v>
      </c>
      <c r="B24" s="297">
        <f>+ตาราง3.2กิจกรรมย่อย!D34</f>
        <v>597290.34</v>
      </c>
      <c r="C24" s="297">
        <f>+ตาราง3.2กิจกรรมย่อย!E34</f>
        <v>2518631.5299999998</v>
      </c>
      <c r="D24" s="297">
        <f>+ตาราง3.2กิจกรรมย่อย!F34</f>
        <v>153424.45000000001</v>
      </c>
      <c r="E24" s="297">
        <f>+ตาราง3.2กิจกรรมย่อย!G34</f>
        <v>130387.37</v>
      </c>
      <c r="F24" s="298">
        <f t="shared" si="0"/>
        <v>3399733.69</v>
      </c>
      <c r="G24" s="464">
        <f>+'ตาราง1.1 '!G24</f>
        <v>185</v>
      </c>
      <c r="H24" s="286" t="s">
        <v>85</v>
      </c>
      <c r="I24" s="270">
        <f t="shared" si="1"/>
        <v>18376.938864864864</v>
      </c>
      <c r="J24" s="11"/>
    </row>
    <row r="25" spans="1:12">
      <c r="A25" s="604" t="s">
        <v>285</v>
      </c>
      <c r="B25" s="297">
        <f>+ตาราง3.2กิจกรรมย่อย!D35</f>
        <v>18718.5</v>
      </c>
      <c r="C25" s="297">
        <f>+ตาราง3.2กิจกรรมย่อย!E35</f>
        <v>78931.47</v>
      </c>
      <c r="D25" s="297">
        <f>+ตาราง3.2กิจกรรมย่อย!F35</f>
        <v>4808.17</v>
      </c>
      <c r="E25" s="297">
        <f>+ตาราง3.2กิจกรรมย่อย!G35</f>
        <v>4086.21</v>
      </c>
      <c r="F25" s="298">
        <f t="shared" si="0"/>
        <v>106544.35</v>
      </c>
      <c r="G25" s="464">
        <f>+'ตาราง1.1 '!G25</f>
        <v>6</v>
      </c>
      <c r="H25" s="286" t="s">
        <v>85</v>
      </c>
      <c r="I25" s="270">
        <f t="shared" si="1"/>
        <v>17757.391666666666</v>
      </c>
      <c r="J25" s="11"/>
    </row>
    <row r="26" spans="1:12">
      <c r="A26" s="604" t="s">
        <v>247</v>
      </c>
      <c r="B26" s="297">
        <f>+ตาราง3.2กิจกรรมย่อย!D36</f>
        <v>39138.68</v>
      </c>
      <c r="C26" s="297">
        <f>+ตาราง3.2กิจกรรมย่อย!E36</f>
        <v>165038.53</v>
      </c>
      <c r="D26" s="297">
        <f>+ตาราง3.2กิจกรรมย่อย!F36</f>
        <v>10053.450000000001</v>
      </c>
      <c r="E26" s="297">
        <f>+ตาราง3.2กิจกรรมย่อย!G36</f>
        <v>8543.9</v>
      </c>
      <c r="F26" s="298">
        <f t="shared" si="0"/>
        <v>222774.56</v>
      </c>
      <c r="G26" s="464">
        <f>+'ตาราง1.1 '!G26</f>
        <v>12</v>
      </c>
      <c r="H26" s="286" t="s">
        <v>85</v>
      </c>
      <c r="I26" s="270">
        <f t="shared" si="1"/>
        <v>18564.546666666665</v>
      </c>
      <c r="J26" s="11"/>
    </row>
    <row r="27" spans="1:12">
      <c r="A27" s="604" t="s">
        <v>248</v>
      </c>
      <c r="B27" s="297">
        <f>+ตาราง3.2กิจกรรมย่อย!D37</f>
        <v>10834608.57</v>
      </c>
      <c r="C27" s="297">
        <f>+ตาราง3.2กิจกรรมย่อย!E37</f>
        <v>45686971.460000001</v>
      </c>
      <c r="D27" s="297">
        <f>+ตาราง3.2กิจกรรมย่อย!F37</f>
        <v>2783058.33</v>
      </c>
      <c r="E27" s="297">
        <f>+ตาราง3.2กิจกรรมย่อย!G37</f>
        <v>2365174.96</v>
      </c>
      <c r="F27" s="298">
        <f t="shared" si="0"/>
        <v>61669813.32</v>
      </c>
      <c r="G27" s="464">
        <f>+'ตาราง1.1 '!G27</f>
        <v>3360</v>
      </c>
      <c r="H27" s="286" t="s">
        <v>85</v>
      </c>
      <c r="I27" s="270">
        <f t="shared" si="1"/>
        <v>18354.111107142857</v>
      </c>
      <c r="J27" s="11"/>
      <c r="L27" s="46"/>
    </row>
    <row r="28" spans="1:12">
      <c r="A28" s="604" t="s">
        <v>249</v>
      </c>
      <c r="B28" s="297">
        <f>+ตาราง3.2กิจกรรมย่อย!D38</f>
        <v>1063551.18</v>
      </c>
      <c r="C28" s="297">
        <f>+ตาราง3.2กิจกรรมย่อย!E38</f>
        <v>4484742.76</v>
      </c>
      <c r="D28" s="297">
        <f>+ตาราง3.2กิจกรรมย่อย!F38</f>
        <v>273191.67999999999</v>
      </c>
      <c r="E28" s="297">
        <f>+ตาราง3.2กิจกรรมย่อย!G38</f>
        <v>232171.25</v>
      </c>
      <c r="F28" s="298">
        <f t="shared" si="0"/>
        <v>6053656.8699999992</v>
      </c>
      <c r="G28" s="464">
        <f>+'ตาราง1.1 '!G28</f>
        <v>330</v>
      </c>
      <c r="H28" s="286" t="s">
        <v>85</v>
      </c>
      <c r="I28" s="270">
        <f t="shared" si="1"/>
        <v>18344.414757575756</v>
      </c>
      <c r="J28" s="11"/>
    </row>
    <row r="29" spans="1:12">
      <c r="A29" s="604" t="s">
        <v>250</v>
      </c>
      <c r="B29" s="297">
        <f>+ตาราง3.2กิจกรรมย่อย!D39</f>
        <v>57857.19</v>
      </c>
      <c r="C29" s="297">
        <f>+ตาราง3.2กิจกรรมย่อย!E39</f>
        <v>243970.01</v>
      </c>
      <c r="D29" s="297">
        <f>+ตาราง3.2กิจกรรมย่อย!F39</f>
        <v>14861.63</v>
      </c>
      <c r="E29" s="297">
        <f>+ตาราง3.2กิจกรรมย่อย!G39</f>
        <v>12630.12</v>
      </c>
      <c r="F29" s="298">
        <f>SUM(B29:E29)</f>
        <v>329318.95</v>
      </c>
      <c r="G29" s="464">
        <f>+'ตาราง1.1 '!G29</f>
        <v>18</v>
      </c>
      <c r="H29" s="286" t="s">
        <v>85</v>
      </c>
      <c r="I29" s="270">
        <f t="shared" si="1"/>
        <v>18295.497222222224</v>
      </c>
      <c r="J29" s="11"/>
    </row>
    <row r="30" spans="1:12">
      <c r="A30" s="605" t="s">
        <v>90</v>
      </c>
      <c r="B30" s="297">
        <f>+ตาราง3.2กิจกรรมย่อย!D44</f>
        <v>1351290.12</v>
      </c>
      <c r="C30" s="297">
        <f>+ตาราง3.2กิจกรรมย่อย!E44</f>
        <v>5684744.0700000003</v>
      </c>
      <c r="D30" s="297">
        <f>+ตาราง3.2กิจกรรมย่อย!F44</f>
        <v>356358.52</v>
      </c>
      <c r="E30" s="297">
        <f>+ตาราง3.2กิจกรรมย่อย!G44</f>
        <v>563151.51</v>
      </c>
      <c r="F30" s="298">
        <f t="shared" si="0"/>
        <v>7955544.2200000007</v>
      </c>
      <c r="G30" s="464">
        <f>+'ตาราง1.1 '!G30</f>
        <v>1086</v>
      </c>
      <c r="H30" s="286" t="s">
        <v>85</v>
      </c>
      <c r="I30" s="270">
        <f t="shared" si="1"/>
        <v>7325.5471639042362</v>
      </c>
      <c r="J30" s="11"/>
    </row>
    <row r="31" spans="1:12">
      <c r="A31" s="606" t="s">
        <v>91</v>
      </c>
      <c r="B31" s="297">
        <f>+ตาราง3.2กิจกรรมย่อย!D45</f>
        <v>686860.69</v>
      </c>
      <c r="C31" s="297">
        <f>+ตาราง3.2กิจกรรมย่อย!E45</f>
        <v>2889555.09</v>
      </c>
      <c r="D31" s="297">
        <f>+ตาราง3.2กิจกรรมย่อย!F45</f>
        <v>181137.02</v>
      </c>
      <c r="E31" s="297">
        <f>+ตาราง3.2กิจกรรมย่อย!G45</f>
        <v>286249.88</v>
      </c>
      <c r="F31" s="298">
        <f t="shared" si="0"/>
        <v>4043802.6799999997</v>
      </c>
      <c r="G31" s="464">
        <f>+'ตาราง1.1 '!G31</f>
        <v>552</v>
      </c>
      <c r="H31" s="286" t="s">
        <v>85</v>
      </c>
      <c r="I31" s="270">
        <f t="shared" si="1"/>
        <v>7325.7294927536223</v>
      </c>
      <c r="J31" s="11"/>
    </row>
    <row r="32" spans="1:12" ht="38.049999999999997">
      <c r="A32" s="604" t="s">
        <v>238</v>
      </c>
      <c r="B32" s="297">
        <f>+ตาราง3.2กิจกรรมย่อย!D46</f>
        <v>64715.48</v>
      </c>
      <c r="C32" s="297">
        <f>+ตาราง3.2กิจกรรมย่อย!E46</f>
        <v>272251.62</v>
      </c>
      <c r="D32" s="297">
        <f>+ตาราง3.2กิจกรรมย่อย!F46</f>
        <v>17066.59</v>
      </c>
      <c r="E32" s="297">
        <f>+ตาราง3.2กิจกรรมย่อย!G46</f>
        <v>26970.240000000002</v>
      </c>
      <c r="F32" s="298">
        <f t="shared" si="0"/>
        <v>381003.93</v>
      </c>
      <c r="G32" s="464">
        <f>+'ตาราง1.1 '!G32</f>
        <v>52</v>
      </c>
      <c r="H32" s="286" t="s">
        <v>85</v>
      </c>
      <c r="I32" s="270">
        <f t="shared" si="1"/>
        <v>7326.9986538461535</v>
      </c>
      <c r="J32" s="11"/>
    </row>
    <row r="33" spans="1:12" ht="38.049999999999997">
      <c r="A33" s="604" t="s">
        <v>239</v>
      </c>
      <c r="B33" s="297">
        <f>+ตาราง3.2กิจกรรมย่อย!D47</f>
        <v>4898.78</v>
      </c>
      <c r="C33" s="297">
        <f>+ตาราง3.2กิจกรรมย่อย!E47</f>
        <v>20608.689999999999</v>
      </c>
      <c r="D33" s="297">
        <f>+ตาราง3.2กิจกรรมย่อย!F47</f>
        <v>1291.8900000000001</v>
      </c>
      <c r="E33" s="297">
        <f>+ตาราง3.2กิจกรรมย่อย!G47</f>
        <v>2041.57</v>
      </c>
      <c r="F33" s="298">
        <f t="shared" si="0"/>
        <v>28840.929999999997</v>
      </c>
      <c r="G33" s="464">
        <f>+'ตาราง1.1 '!G33</f>
        <v>4</v>
      </c>
      <c r="H33" s="286" t="s">
        <v>85</v>
      </c>
      <c r="I33" s="270">
        <f t="shared" si="1"/>
        <v>7210.2324999999992</v>
      </c>
      <c r="J33" s="11"/>
    </row>
    <row r="34" spans="1:12" ht="38.049999999999997">
      <c r="A34" s="604" t="s">
        <v>240</v>
      </c>
      <c r="B34" s="297">
        <f>+ตาราง3.2กิจกรรมย่อย!D48</f>
        <v>7477.09</v>
      </c>
      <c r="C34" s="297">
        <f>+ตาราง3.2กิจกรรมย่อย!E48</f>
        <v>31455.37</v>
      </c>
      <c r="D34" s="297">
        <f>+ตาราง3.2กิจกรรมย่อย!F48</f>
        <v>1971.84</v>
      </c>
      <c r="E34" s="297">
        <f>+ตาราง3.2กิจกรรมย่อย!G48</f>
        <v>3116.08</v>
      </c>
      <c r="F34" s="298">
        <f t="shared" si="0"/>
        <v>44020.38</v>
      </c>
      <c r="G34" s="464">
        <f>+'ตาราง1.1 '!G34</f>
        <v>6</v>
      </c>
      <c r="H34" s="286" t="s">
        <v>85</v>
      </c>
      <c r="I34" s="270">
        <f t="shared" si="1"/>
        <v>7336.73</v>
      </c>
      <c r="J34" s="11"/>
    </row>
    <row r="35" spans="1:12" ht="76.099999999999994">
      <c r="A35" s="604" t="s">
        <v>241</v>
      </c>
      <c r="B35" s="297">
        <f>+ตาราง3.2กิจกรรมย่อย!D49</f>
        <v>39705.910000000003</v>
      </c>
      <c r="C35" s="297">
        <f>+ตาราง3.2กิจกรรมย่อย!E49</f>
        <v>167038.85</v>
      </c>
      <c r="D35" s="297">
        <f>+ตาราง3.2กิจกรรมย่อย!F49</f>
        <v>10471.129999999999</v>
      </c>
      <c r="E35" s="297">
        <f>+ตาราง3.2กิจกรรมย่อย!G49</f>
        <v>16547.48</v>
      </c>
      <c r="F35" s="298">
        <f t="shared" si="0"/>
        <v>233763.37000000002</v>
      </c>
      <c r="G35" s="464">
        <f>+'ตาราง1.1 '!G35</f>
        <v>32</v>
      </c>
      <c r="H35" s="286" t="s">
        <v>85</v>
      </c>
      <c r="I35" s="270">
        <f t="shared" si="1"/>
        <v>7305.1053125000008</v>
      </c>
      <c r="J35" s="11"/>
    </row>
    <row r="36" spans="1:12" ht="38.049999999999997">
      <c r="A36" s="604" t="s">
        <v>242</v>
      </c>
      <c r="B36" s="297">
        <f>+ตาราง3.2กิจกรรมย่อย!D50</f>
        <v>168105.54</v>
      </c>
      <c r="C36" s="297">
        <f>+ตาราง3.2กิจกรรมย่อย!E50</f>
        <v>707203.42</v>
      </c>
      <c r="D36" s="297">
        <f>+ตาราง3.2กิจกรรมย่อย!F50</f>
        <v>44332.33</v>
      </c>
      <c r="E36" s="297">
        <f>+ตาราง3.2กิจกรรมย่อย!G50</f>
        <v>70058.149999999994</v>
      </c>
      <c r="F36" s="298">
        <f t="shared" si="0"/>
        <v>989699.44000000006</v>
      </c>
      <c r="G36" s="464">
        <f>+'ตาราง1.1 '!G36</f>
        <v>135</v>
      </c>
      <c r="H36" s="286" t="s">
        <v>85</v>
      </c>
      <c r="I36" s="270">
        <f t="shared" si="1"/>
        <v>7331.1069629629637</v>
      </c>
      <c r="J36" s="11"/>
    </row>
    <row r="37" spans="1:12">
      <c r="A37" s="604" t="s">
        <v>243</v>
      </c>
      <c r="B37" s="297">
        <f>+ตาราง3.2กิจกรรมย่อย!D51</f>
        <v>38674.589999999997</v>
      </c>
      <c r="C37" s="297">
        <f>+ตาราง3.2กิจกรรมย่อย!E51</f>
        <v>162700.17000000001</v>
      </c>
      <c r="D37" s="297">
        <f>+ตาราง3.2กิจกรรมย่อย!F51</f>
        <v>10199.16</v>
      </c>
      <c r="E37" s="297">
        <f>+ตาราง3.2กิจกรรมย่อย!G51</f>
        <v>16117.67</v>
      </c>
      <c r="F37" s="298">
        <f t="shared" si="0"/>
        <v>227691.59000000003</v>
      </c>
      <c r="G37" s="464">
        <f>+'ตาราง1.1 '!G37</f>
        <v>31</v>
      </c>
      <c r="H37" s="286" t="s">
        <v>85</v>
      </c>
      <c r="I37" s="270">
        <f t="shared" si="1"/>
        <v>7344.8900000000012</v>
      </c>
      <c r="J37" s="11"/>
    </row>
    <row r="38" spans="1:12">
      <c r="A38" s="604" t="s">
        <v>244</v>
      </c>
      <c r="B38" s="297">
        <f>+ตาราง3.2กิจกรรมย่อย!D52</f>
        <v>189247.65</v>
      </c>
      <c r="C38" s="297">
        <f>+ตาราง3.2กิจกรรมย่อย!E52</f>
        <v>796146.18</v>
      </c>
      <c r="D38" s="297">
        <f>+ตาราง3.2กิจกรรมย่อย!F52</f>
        <v>49907.87</v>
      </c>
      <c r="E38" s="297">
        <f>+ตาราง3.2กิจกรรมย่อย!G52</f>
        <v>78869.149999999994</v>
      </c>
      <c r="F38" s="298">
        <f t="shared" si="0"/>
        <v>1114170.8500000001</v>
      </c>
      <c r="G38" s="464">
        <f>+'ตาราง1.1 '!G38</f>
        <v>152</v>
      </c>
      <c r="H38" s="286" t="s">
        <v>85</v>
      </c>
      <c r="I38" s="270">
        <f t="shared" si="1"/>
        <v>7330.0713815789477</v>
      </c>
      <c r="J38" s="11"/>
    </row>
    <row r="39" spans="1:12">
      <c r="A39" s="604" t="s">
        <v>245</v>
      </c>
      <c r="B39" s="297">
        <f>+ตาราง3.2กิจกรรมย่อย!D53</f>
        <v>27330.04</v>
      </c>
      <c r="C39" s="297">
        <f>+ตาราง3.2กิจกรรมย่อย!E53</f>
        <v>114974.79</v>
      </c>
      <c r="D39" s="297">
        <f>+ตาราง3.2กิจกรรมย่อย!F53</f>
        <v>7207.4</v>
      </c>
      <c r="E39" s="297">
        <f>+ตาราง3.2กิจกรรมย่อย!G53</f>
        <v>11389.84</v>
      </c>
      <c r="F39" s="298">
        <f t="shared" si="0"/>
        <v>160902.06999999998</v>
      </c>
      <c r="G39" s="464">
        <f>+'ตาราง1.1 '!G39</f>
        <v>22</v>
      </c>
      <c r="H39" s="286" t="s">
        <v>85</v>
      </c>
      <c r="I39" s="270">
        <f t="shared" si="1"/>
        <v>7313.7304545454535</v>
      </c>
      <c r="J39" s="11"/>
      <c r="L39" s="46"/>
    </row>
    <row r="40" spans="1:12">
      <c r="A40" s="604" t="s">
        <v>111</v>
      </c>
      <c r="B40" s="297">
        <f>+ตาราง3.2กิจกรรมย่อย!D58</f>
        <v>8037159.5800000001</v>
      </c>
      <c r="C40" s="297">
        <f>+ตาราง3.2กิจกรรมย่อย!E58</f>
        <v>34353711.149999999</v>
      </c>
      <c r="D40" s="297">
        <f>+ตาราง3.2กิจกรรมย่อย!F58</f>
        <v>1524161.9</v>
      </c>
      <c r="E40" s="297">
        <f>+ตาราง3.2กิจกรรมย่อย!G58</f>
        <v>4458823.91</v>
      </c>
      <c r="F40" s="298">
        <f t="shared" si="0"/>
        <v>48373856.539999992</v>
      </c>
      <c r="G40" s="464">
        <f>+'ตาราง1.1 '!G40</f>
        <v>87619</v>
      </c>
      <c r="H40" s="286" t="s">
        <v>148</v>
      </c>
      <c r="I40" s="270">
        <f t="shared" si="1"/>
        <v>552.09322795284118</v>
      </c>
      <c r="J40" s="11"/>
    </row>
    <row r="41" spans="1:12">
      <c r="A41" s="604" t="s">
        <v>112</v>
      </c>
      <c r="B41" s="297">
        <f>+ตาราง3.2กิจกรรมย่อย!D59</f>
        <v>454349.06</v>
      </c>
      <c r="C41" s="297">
        <f>+ตาราง3.2กิจกรรมย่อย!E59</f>
        <v>1942051.34</v>
      </c>
      <c r="D41" s="297">
        <f>+ตาราง3.2กิจกรรมย่อย!F59</f>
        <v>86162.47</v>
      </c>
      <c r="E41" s="297">
        <f>+ตาราง3.2กิจกรรมย่อย!G59</f>
        <v>252061.99</v>
      </c>
      <c r="F41" s="298">
        <f t="shared" si="0"/>
        <v>2734624.8600000003</v>
      </c>
      <c r="G41" s="464">
        <f>+'ตาราง1.1 '!G41</f>
        <v>4959</v>
      </c>
      <c r="H41" s="286" t="s">
        <v>251</v>
      </c>
      <c r="I41" s="270">
        <f t="shared" si="1"/>
        <v>551.44683605565649</v>
      </c>
      <c r="J41" s="11"/>
    </row>
    <row r="42" spans="1:12">
      <c r="A42" s="604" t="s">
        <v>113</v>
      </c>
      <c r="B42" s="297">
        <f>+ตาราง3.2กิจกรรมย่อย!D60</f>
        <v>6023.57</v>
      </c>
      <c r="C42" s="297">
        <f>+ตาราง3.2กิจกรรมย่อย!E60</f>
        <v>25746.89</v>
      </c>
      <c r="D42" s="297">
        <f>+ตาราง3.2กิจกรรมย่อย!F60</f>
        <v>1142.31</v>
      </c>
      <c r="E42" s="297">
        <f>+ตาราง3.2กิจกรรมย่อย!G60</f>
        <v>3341.73</v>
      </c>
      <c r="F42" s="298">
        <f t="shared" si="0"/>
        <v>36254.5</v>
      </c>
      <c r="G42" s="464">
        <f>+'ตาราง1.1 '!G42</f>
        <v>61</v>
      </c>
      <c r="H42" s="286" t="s">
        <v>251</v>
      </c>
      <c r="I42" s="270">
        <f t="shared" si="1"/>
        <v>594.3360655737705</v>
      </c>
      <c r="J42" s="11"/>
    </row>
    <row r="43" spans="1:12">
      <c r="A43" s="604" t="s">
        <v>114</v>
      </c>
      <c r="B43" s="297">
        <f>+ตาราง3.2กิจกรรมย่อย!D61</f>
        <v>107563.7</v>
      </c>
      <c r="C43" s="297">
        <f>+ตาราง3.2กิจกรรมย่อย!E61</f>
        <v>459765.94</v>
      </c>
      <c r="D43" s="297">
        <f>+ตาราง3.2กิจกรรมย่อย!F61</f>
        <v>20398.310000000001</v>
      </c>
      <c r="E43" s="297">
        <f>+ตาราง3.2กิจกรรมย่อย!G61</f>
        <v>59673.77</v>
      </c>
      <c r="F43" s="298">
        <f t="shared" si="0"/>
        <v>647401.72000000009</v>
      </c>
      <c r="G43" s="464">
        <f>+'ตาราง1.1 '!G43</f>
        <v>1170</v>
      </c>
      <c r="H43" s="286" t="s">
        <v>251</v>
      </c>
      <c r="I43" s="270">
        <f t="shared" si="1"/>
        <v>553.33480341880352</v>
      </c>
      <c r="J43" s="11"/>
    </row>
    <row r="44" spans="1:12">
      <c r="A44" s="604" t="s">
        <v>290</v>
      </c>
      <c r="B44" s="297">
        <f>+ตาราง3.2กิจกรรมย่อย!D66</f>
        <v>1715324.35</v>
      </c>
      <c r="C44" s="297">
        <f>+ตาราง3.2กิจกรรมย่อย!E66</f>
        <v>7361076.9800000004</v>
      </c>
      <c r="D44" s="297">
        <f>+ตาราง3.2กิจกรรมย่อย!F66</f>
        <v>860755.55</v>
      </c>
      <c r="E44" s="297">
        <f>+ตาราง3.2กิจกรรมย่อย!G66</f>
        <v>384053.46</v>
      </c>
      <c r="F44" s="298">
        <f t="shared" si="0"/>
        <v>10321210.340000002</v>
      </c>
      <c r="G44" s="464">
        <f>+'ตาราง1.1 '!G44</f>
        <v>2797</v>
      </c>
      <c r="H44" s="286" t="s">
        <v>85</v>
      </c>
      <c r="I44" s="270">
        <f t="shared" si="1"/>
        <v>3690.1002288165896</v>
      </c>
      <c r="J44" s="11"/>
      <c r="L44" s="46"/>
    </row>
    <row r="45" spans="1:12">
      <c r="A45" s="604" t="s">
        <v>289</v>
      </c>
      <c r="B45" s="297">
        <f>+ตาราง3.2กิจกรรมย่อย!D67</f>
        <v>646310.38</v>
      </c>
      <c r="C45" s="297">
        <f>+ตาราง3.2กิจกรรมย่อย!E67</f>
        <v>2773551.54</v>
      </c>
      <c r="D45" s="297">
        <f>+ตาราง3.2กิจกรรมย่อย!F67</f>
        <v>324320.73</v>
      </c>
      <c r="E45" s="297">
        <f>+ตาราง3.2กิจกรรมย่อย!G67</f>
        <v>144706.01</v>
      </c>
      <c r="F45" s="298">
        <f t="shared" si="0"/>
        <v>3888888.66</v>
      </c>
      <c r="G45" s="464">
        <f>+'ตาราง1.1 '!G45</f>
        <v>1054</v>
      </c>
      <c r="H45" s="286" t="s">
        <v>85</v>
      </c>
      <c r="I45" s="270">
        <f t="shared" si="1"/>
        <v>3689.6476850094878</v>
      </c>
      <c r="J45" s="11"/>
    </row>
    <row r="46" spans="1:12">
      <c r="A46" s="604" t="s">
        <v>288</v>
      </c>
      <c r="B46" s="297">
        <f>+ตาราง3.2กิจกรรมย่อย!D68</f>
        <v>224360.95999999999</v>
      </c>
      <c r="C46" s="297">
        <f>+ตาราง3.2กิจกรรมย่อย!E68</f>
        <v>962813.98</v>
      </c>
      <c r="D46" s="297">
        <f>+ตาราง3.2กิจกรรมย่อย!F68</f>
        <v>112585.09</v>
      </c>
      <c r="E46" s="297">
        <f>+ตาราง3.2กิจกรรมย่อย!G68</f>
        <v>50233.42</v>
      </c>
      <c r="F46" s="298">
        <f t="shared" si="0"/>
        <v>1349993.45</v>
      </c>
      <c r="G46" s="464">
        <f>+'ตาราง1.1 '!G46</f>
        <v>366</v>
      </c>
      <c r="H46" s="286" t="s">
        <v>85</v>
      </c>
      <c r="I46" s="270">
        <f t="shared" si="1"/>
        <v>3688.5066939890708</v>
      </c>
      <c r="J46" s="11"/>
    </row>
    <row r="47" spans="1:12">
      <c r="A47" s="604" t="s">
        <v>287</v>
      </c>
      <c r="B47" s="297">
        <f>+ตาราง3.2กิจกรรมย่อย!D69</f>
        <v>23755.87</v>
      </c>
      <c r="C47" s="297">
        <f>+ตาราง3.2กิจกรรมย่อย!E69</f>
        <v>101945.01</v>
      </c>
      <c r="D47" s="297">
        <f>+ตาราง3.2กิจกรรมย่อย!F69</f>
        <v>11920.77</v>
      </c>
      <c r="E47" s="297">
        <f>+ตาราง3.2กิจกรรมย่อย!G69</f>
        <v>5318.83</v>
      </c>
      <c r="F47" s="298">
        <f t="shared" si="0"/>
        <v>142940.47999999998</v>
      </c>
      <c r="G47" s="464">
        <f>+'ตาราง1.1 '!G47</f>
        <v>39</v>
      </c>
      <c r="H47" s="286" t="s">
        <v>85</v>
      </c>
      <c r="I47" s="270">
        <f t="shared" si="1"/>
        <v>3665.1405128205124</v>
      </c>
      <c r="J47" s="11"/>
    </row>
    <row r="48" spans="1:12">
      <c r="A48" s="604" t="s">
        <v>291</v>
      </c>
      <c r="B48" s="297">
        <f>+ตาราง3.2กิจกรรมย่อย!D70</f>
        <v>689297.19</v>
      </c>
      <c r="C48" s="297">
        <f>+ตาราง3.2กิจกรรมย่อย!E70</f>
        <v>2958023.46</v>
      </c>
      <c r="D48" s="297">
        <f>+ตาราง3.2กิจกรรมย่อย!F70</f>
        <v>345891.66</v>
      </c>
      <c r="E48" s="297">
        <f>+ตาราง3.2กิจกรรมย่อย!G70</f>
        <v>154330.56</v>
      </c>
      <c r="F48" s="298">
        <f t="shared" si="0"/>
        <v>4147542.87</v>
      </c>
      <c r="G48" s="464">
        <f>+'ตาราง1.1 '!G48</f>
        <v>1124</v>
      </c>
      <c r="H48" s="286" t="s">
        <v>85</v>
      </c>
      <c r="I48" s="270">
        <f t="shared" si="1"/>
        <v>3689.9847597864768</v>
      </c>
      <c r="J48" s="11"/>
    </row>
    <row r="49" spans="1:12">
      <c r="A49" s="604" t="s">
        <v>292</v>
      </c>
      <c r="B49" s="297">
        <f>+ตาราง3.2กิจกรรมย่อย!D71</f>
        <v>107467.01</v>
      </c>
      <c r="C49" s="297">
        <f>+ตาราง3.2กิจกรรมย่อย!E71</f>
        <v>461179.81</v>
      </c>
      <c r="D49" s="297">
        <f>+ตาราง3.2กิจกรรมย่อย!F71</f>
        <v>53927.31</v>
      </c>
      <c r="E49" s="297">
        <f>+ตาราง3.2กิจกรรมย่อย!G71</f>
        <v>24061.38</v>
      </c>
      <c r="F49" s="298">
        <f t="shared" si="0"/>
        <v>646635.50999999989</v>
      </c>
      <c r="G49" s="464">
        <f>+'ตาราง1.1 '!G49</f>
        <v>175</v>
      </c>
      <c r="H49" s="286" t="s">
        <v>85</v>
      </c>
      <c r="I49" s="270">
        <f t="shared" si="1"/>
        <v>3695.0600571428567</v>
      </c>
      <c r="J49" s="11"/>
    </row>
    <row r="50" spans="1:12">
      <c r="A50" s="604" t="s">
        <v>293</v>
      </c>
      <c r="B50" s="297">
        <f>+ตาราง3.2กิจกรรมย่อย!D72</f>
        <v>81448.679999999993</v>
      </c>
      <c r="C50" s="297">
        <f>+ตาราง3.2กิจกรรมย่อย!E72</f>
        <v>349525.75</v>
      </c>
      <c r="D50" s="297">
        <f>+ตาราง3.2กิจกรรมย่อย!F72</f>
        <v>40871.22</v>
      </c>
      <c r="E50" s="297">
        <f>+ตาราง3.2กิจกรรมย่อย!G72</f>
        <v>18236</v>
      </c>
      <c r="F50" s="298">
        <f t="shared" si="0"/>
        <v>490081.65</v>
      </c>
      <c r="G50" s="464">
        <f>+'ตาราง1.1 '!G50</f>
        <v>133</v>
      </c>
      <c r="H50" s="286" t="s">
        <v>85</v>
      </c>
      <c r="I50" s="270">
        <f t="shared" si="1"/>
        <v>3684.8244360902258</v>
      </c>
      <c r="J50" s="11"/>
    </row>
    <row r="51" spans="1:12">
      <c r="A51" s="604" t="s">
        <v>294</v>
      </c>
      <c r="B51" s="297">
        <f>+ตาราง3.2กิจกรรมย่อย!D73</f>
        <v>282807.92</v>
      </c>
      <c r="C51" s="297">
        <f>+ตาราง3.2กิจกรรมย่อย!E73</f>
        <v>1213631.06</v>
      </c>
      <c r="D51" s="297">
        <f>+ตาราง3.2กิจกรรมย่อย!F73</f>
        <v>141913.98000000001</v>
      </c>
      <c r="E51" s="297">
        <f>+ตาราง3.2กิจกรรมย่อย!G73</f>
        <v>63319.43</v>
      </c>
      <c r="F51" s="298">
        <f t="shared" si="0"/>
        <v>1701672.39</v>
      </c>
      <c r="G51" s="464">
        <f>+'ตาราง1.1 '!G51</f>
        <v>461</v>
      </c>
      <c r="H51" s="286" t="s">
        <v>85</v>
      </c>
      <c r="I51" s="270">
        <f t="shared" si="1"/>
        <v>3691.263318872017</v>
      </c>
      <c r="J51" s="11"/>
    </row>
    <row r="52" spans="1:12">
      <c r="A52" s="604" t="s">
        <v>115</v>
      </c>
      <c r="B52" s="297">
        <f>+ตาราง3.2กิจกรรมย่อย!D78</f>
        <v>370631.47</v>
      </c>
      <c r="C52" s="297">
        <f>+ตาราง3.2กิจกรรมย่อย!E78</f>
        <v>1584656.13</v>
      </c>
      <c r="D52" s="297">
        <f>+ตาราง3.2กิจกรรมย่อย!F78</f>
        <v>71879.77</v>
      </c>
      <c r="E52" s="297">
        <f>+ตาราง3.2กิจกรรมย่อย!G78</f>
        <v>323120.98</v>
      </c>
      <c r="F52" s="298">
        <f t="shared" si="0"/>
        <v>2350288.3499999996</v>
      </c>
      <c r="G52" s="464">
        <f>+'ตาราง1.1 '!G52</f>
        <v>19177</v>
      </c>
      <c r="H52" s="286" t="s">
        <v>85</v>
      </c>
      <c r="I52" s="270">
        <f t="shared" si="1"/>
        <v>122.55766543254938</v>
      </c>
      <c r="J52" s="11"/>
    </row>
    <row r="53" spans="1:12">
      <c r="A53" s="604" t="s">
        <v>117</v>
      </c>
      <c r="B53" s="297">
        <f>+ตาราง3.2กิจกรรมย่อย!D79</f>
        <v>869501.43</v>
      </c>
      <c r="C53" s="297">
        <f>+ตาราง3.2กิจกรรมย่อย!E79</f>
        <v>3717603.27</v>
      </c>
      <c r="D53" s="297">
        <f>+ตาราง3.2กิจกรรมย่อย!F79</f>
        <v>168629.93</v>
      </c>
      <c r="E53" s="297">
        <f>+ตาราง3.2กิจกรรมย่อย!G79</f>
        <v>758041.82</v>
      </c>
      <c r="F53" s="298">
        <f t="shared" si="0"/>
        <v>5513776.4500000002</v>
      </c>
      <c r="G53" s="464">
        <f>+'ตาราง1.1 '!G53</f>
        <v>44960</v>
      </c>
      <c r="H53" s="286" t="s">
        <v>85</v>
      </c>
      <c r="I53" s="270">
        <f t="shared" si="1"/>
        <v>122.6373765569395</v>
      </c>
      <c r="J53" s="11"/>
    </row>
    <row r="54" spans="1:12">
      <c r="A54" s="604" t="s">
        <v>118</v>
      </c>
      <c r="B54" s="297">
        <f>+ตาราง3.2กิจกรรมย่อย!D80</f>
        <v>363218.84</v>
      </c>
      <c r="C54" s="297">
        <f>+ตาราง3.2กิจกรรมย่อย!E80</f>
        <v>1552963</v>
      </c>
      <c r="D54" s="297">
        <f>+ตาราง3.2กิจกรรมย่อย!F80</f>
        <v>70442.17</v>
      </c>
      <c r="E54" s="297">
        <f>+ตาราง3.2กิจกรรมย่อย!G80</f>
        <v>316658.56</v>
      </c>
      <c r="F54" s="298">
        <f t="shared" si="0"/>
        <v>2303282.5699999998</v>
      </c>
      <c r="G54" s="464">
        <f>+'ตาราง1.1 '!G54</f>
        <v>18789</v>
      </c>
      <c r="H54" s="286" t="s">
        <v>85</v>
      </c>
      <c r="I54" s="270">
        <f t="shared" si="1"/>
        <v>122.5867566129118</v>
      </c>
      <c r="J54" s="11"/>
    </row>
    <row r="55" spans="1:12" ht="38.049999999999997">
      <c r="A55" s="604" t="s">
        <v>119</v>
      </c>
      <c r="B55" s="297">
        <f>+ตาราง3.2กิจกรรมย่อย!D81</f>
        <v>674549.28</v>
      </c>
      <c r="C55" s="297">
        <f>+ตาราง3.2กิจกรรมย่อย!E81</f>
        <v>2884074.15</v>
      </c>
      <c r="D55" s="297">
        <f>+ตาราง3.2กิจกรรมย่อย!F81</f>
        <v>130821.18</v>
      </c>
      <c r="E55" s="297">
        <f>+ตาราง3.2กิจกรรมย่อย!G81</f>
        <v>588080.18000000005</v>
      </c>
      <c r="F55" s="298">
        <f t="shared" si="0"/>
        <v>4277524.79</v>
      </c>
      <c r="G55" s="464">
        <f>+'ตาราง1.1 '!G55</f>
        <v>34867</v>
      </c>
      <c r="H55" s="286" t="s">
        <v>85</v>
      </c>
      <c r="I55" s="270">
        <f t="shared" si="1"/>
        <v>122.68118249347521</v>
      </c>
      <c r="J55" s="11"/>
    </row>
    <row r="56" spans="1:12" ht="38.049999999999997">
      <c r="A56" s="604" t="s">
        <v>120</v>
      </c>
      <c r="B56" s="297">
        <f>+ตาราง3.2กิจกรรมย่อย!D82</f>
        <v>409918.41</v>
      </c>
      <c r="C56" s="297">
        <f>+ตาราง3.2กิจกรรมย่อย!E82</f>
        <v>1752629.68</v>
      </c>
      <c r="D56" s="297">
        <f>+ตาราง3.2กิจกรรมย่อย!F82</f>
        <v>79499.02</v>
      </c>
      <c r="E56" s="297">
        <f>+ตาราง3.2กิจกรรมย่อย!G82</f>
        <v>357371.8</v>
      </c>
      <c r="F56" s="298">
        <f t="shared" si="0"/>
        <v>2599418.9099999997</v>
      </c>
      <c r="G56" s="464">
        <f>+'ตาราง1.1 '!G56</f>
        <v>21198</v>
      </c>
      <c r="H56" s="286" t="s">
        <v>85</v>
      </c>
      <c r="I56" s="270">
        <f t="shared" si="1"/>
        <v>122.62566798754598</v>
      </c>
      <c r="J56" s="11"/>
    </row>
    <row r="57" spans="1:12">
      <c r="A57" s="604" t="s">
        <v>297</v>
      </c>
      <c r="B57" s="297">
        <f>+ตาราง3.2กิจกรรมย่อย!D83</f>
        <v>0</v>
      </c>
      <c r="C57" s="297">
        <f>+ตาราง3.2กิจกรรมย่อย!E83</f>
        <v>0</v>
      </c>
      <c r="D57" s="297">
        <f>+ตาราง3.2กิจกรรมย่อย!F83</f>
        <v>0</v>
      </c>
      <c r="E57" s="297">
        <f>+ตาราง3.2กิจกรรมย่อย!G83</f>
        <v>0</v>
      </c>
      <c r="F57" s="298">
        <f t="shared" si="0"/>
        <v>0</v>
      </c>
      <c r="G57" s="464">
        <f>+'ตาราง1.1 '!G57</f>
        <v>0</v>
      </c>
      <c r="H57" s="286"/>
      <c r="I57" s="270"/>
      <c r="J57" s="11"/>
      <c r="L57" s="46"/>
    </row>
    <row r="58" spans="1:12">
      <c r="A58" s="604" t="s">
        <v>121</v>
      </c>
      <c r="B58" s="297">
        <f>+ตาราง3.2กิจกรรมย่อย!D84</f>
        <v>145287.54</v>
      </c>
      <c r="C58" s="297">
        <f>+ตาราง3.2กิจกรรมย่อย!E84</f>
        <v>621185.19999999995</v>
      </c>
      <c r="D58" s="297">
        <f>+ตาราง3.2กิจกรรมย่อย!F84</f>
        <v>28176.87</v>
      </c>
      <c r="E58" s="297">
        <f>+ตาราง3.2กิจกรรมย่อย!G84</f>
        <v>126663.42</v>
      </c>
      <c r="F58" s="298">
        <f t="shared" si="0"/>
        <v>921313.03</v>
      </c>
      <c r="G58" s="464">
        <f>+'ตาราง1.1 '!G58</f>
        <v>7499</v>
      </c>
      <c r="H58" s="286" t="s">
        <v>85</v>
      </c>
      <c r="I58" s="270">
        <f t="shared" si="1"/>
        <v>122.85811841578878</v>
      </c>
      <c r="J58" s="11"/>
    </row>
    <row r="59" spans="1:12">
      <c r="A59" s="604" t="s">
        <v>122</v>
      </c>
      <c r="B59" s="297">
        <f>+ตาราง3.2กิจกรรมย่อย!D85</f>
        <v>2621105.77</v>
      </c>
      <c r="C59" s="297">
        <f>+ตาราง3.2กิจกรรมย่อย!E85</f>
        <v>11206688.130000001</v>
      </c>
      <c r="D59" s="297">
        <f>+ตาราง3.2กิจกรรมย่อย!F85</f>
        <v>508333.72</v>
      </c>
      <c r="E59" s="297">
        <f>+ตาราง3.2กิจกรรมย่อย!G85</f>
        <v>2285111.56</v>
      </c>
      <c r="F59" s="298">
        <f t="shared" si="0"/>
        <v>16621239.180000002</v>
      </c>
      <c r="G59" s="464">
        <f>+'ตาราง1.1 '!G59</f>
        <v>135489</v>
      </c>
      <c r="H59" s="286" t="s">
        <v>85</v>
      </c>
      <c r="I59" s="270">
        <f t="shared" si="1"/>
        <v>122.67593073976487</v>
      </c>
      <c r="J59" s="11"/>
    </row>
    <row r="60" spans="1:12">
      <c r="A60" s="604" t="s">
        <v>123</v>
      </c>
      <c r="B60" s="297">
        <f>+ตาราง3.2กิจกรรมย่อย!D86</f>
        <v>1576666.28</v>
      </c>
      <c r="C60" s="297">
        <f>+ตาราง3.2กิจกรรมย่อย!E86</f>
        <v>6741127.1600000001</v>
      </c>
      <c r="D60" s="297">
        <f>+ตาราง3.2กิจกรรมย่อย!F86</f>
        <v>305776.53000000003</v>
      </c>
      <c r="E60" s="297">
        <f>+ตาราง3.2กิจกรรมย่อย!G86</f>
        <v>1374556.64</v>
      </c>
      <c r="F60" s="298">
        <f t="shared" si="0"/>
        <v>9998126.6100000013</v>
      </c>
      <c r="G60" s="464">
        <f>+'ตาราง1.1 '!G60</f>
        <v>81516</v>
      </c>
      <c r="H60" s="286" t="s">
        <v>85</v>
      </c>
      <c r="I60" s="270">
        <f t="shared" si="1"/>
        <v>122.65232113940823</v>
      </c>
      <c r="J60" s="11"/>
    </row>
    <row r="61" spans="1:12">
      <c r="A61" s="607" t="s">
        <v>124</v>
      </c>
      <c r="B61" s="297">
        <f>+ตาราง3.2กิจกรรมย่อย!D87</f>
        <v>323931.90999999997</v>
      </c>
      <c r="C61" s="297">
        <f>+ตาราง3.2กิจกรรมย่อย!E87</f>
        <v>1384989.45</v>
      </c>
      <c r="D61" s="297">
        <f>+ตาราง3.2กิจกรรมย่อย!F87</f>
        <v>62822.92</v>
      </c>
      <c r="E61" s="297">
        <f>+ตาราง3.2กิจกรรมย่อย!G87</f>
        <v>282407.74</v>
      </c>
      <c r="F61" s="298">
        <f t="shared" si="0"/>
        <v>2054152.0199999998</v>
      </c>
      <c r="G61" s="464">
        <f>+'ตาราง1.1 '!G61</f>
        <v>16735</v>
      </c>
      <c r="H61" s="286" t="s">
        <v>85</v>
      </c>
      <c r="I61" s="270">
        <f t="shared" si="1"/>
        <v>122.74586316103972</v>
      </c>
      <c r="J61" s="11"/>
      <c r="L61" s="46"/>
    </row>
    <row r="62" spans="1:12">
      <c r="A62" s="512" t="s">
        <v>295</v>
      </c>
      <c r="B62" s="297">
        <f>+ตาราง3.2กิจกรรมย่อย!D88</f>
        <v>47440.83</v>
      </c>
      <c r="C62" s="297">
        <f>+ตาราง3.2กิจกรรมย่อย!E88</f>
        <v>202835.98</v>
      </c>
      <c r="D62" s="297">
        <f>+ตาราง3.2กิจกรรมย่อย!F88</f>
        <v>9200.61</v>
      </c>
      <c r="E62" s="297">
        <f>+ตาราง3.2กิจกรรมย่อย!G88</f>
        <v>41359.49</v>
      </c>
      <c r="F62" s="298">
        <f t="shared" si="0"/>
        <v>300836.90999999997</v>
      </c>
      <c r="G62" s="464">
        <f>+'ตาราง1.1 '!G62</f>
        <v>2442</v>
      </c>
      <c r="H62" s="286" t="s">
        <v>85</v>
      </c>
      <c r="I62" s="270">
        <f t="shared" si="1"/>
        <v>123.19283783783783</v>
      </c>
      <c r="J62" s="11"/>
    </row>
    <row r="63" spans="1:12">
      <c r="A63" s="512" t="s">
        <v>296</v>
      </c>
      <c r="B63" s="297">
        <f>+ตาราง3.2กิจกรรมย่อย!D89</f>
        <v>10377.67</v>
      </c>
      <c r="C63" s="297">
        <f>+ตาราง3.2กิจกรรมย่อย!E89</f>
        <v>44370.38</v>
      </c>
      <c r="D63" s="297">
        <f>+ตาราง3.2กิจกรรมย่อย!F89</f>
        <v>2012.63</v>
      </c>
      <c r="E63" s="297">
        <f>+ตาราง3.2กิจกรรมย่อย!G89</f>
        <v>9047.39</v>
      </c>
      <c r="F63" s="298">
        <f t="shared" si="0"/>
        <v>65808.069999999992</v>
      </c>
      <c r="G63" s="464">
        <f>+'ตาราง1.1 '!G63</f>
        <v>522</v>
      </c>
      <c r="H63" s="286" t="s">
        <v>85</v>
      </c>
      <c r="I63" s="270">
        <f t="shared" si="1"/>
        <v>126.06909961685822</v>
      </c>
      <c r="J63" s="11"/>
    </row>
    <row r="64" spans="1:12">
      <c r="A64" s="512" t="s">
        <v>125</v>
      </c>
      <c r="B64" s="297">
        <f>+ตาราง3.2กิจกรรมย่อย!D95</f>
        <v>884578.08</v>
      </c>
      <c r="C64" s="297">
        <f>+ตาราง3.2กิจกรรมย่อย!E95</f>
        <v>3763874.49</v>
      </c>
      <c r="D64" s="297">
        <f>+ตาราง3.2กิจกรรมย่อย!F95</f>
        <v>220513.14</v>
      </c>
      <c r="E64" s="297">
        <f>+ตาราง3.2กิจกรรมย่อย!G95</f>
        <v>678385.2</v>
      </c>
      <c r="F64" s="298">
        <f t="shared" si="0"/>
        <v>5547350.9100000001</v>
      </c>
      <c r="G64" s="464">
        <f>+'ตาราง1.1 '!G64</f>
        <v>8129</v>
      </c>
      <c r="H64" s="286" t="s">
        <v>85</v>
      </c>
      <c r="I64" s="270">
        <f t="shared" si="1"/>
        <v>682.4149231147743</v>
      </c>
      <c r="J64" s="11"/>
    </row>
    <row r="65" spans="1:12">
      <c r="A65" s="512" t="s">
        <v>126</v>
      </c>
      <c r="B65" s="297">
        <f>+ตาราง3.2กิจกรรมย่อย!D96</f>
        <v>938580.69</v>
      </c>
      <c r="C65" s="297">
        <f>+ตาราง3.2กิจกรรมย่อย!E96</f>
        <v>3993655.31</v>
      </c>
      <c r="D65" s="297">
        <f>+ตาราง3.2กิจกรรมย่อย!F96</f>
        <v>233975.25</v>
      </c>
      <c r="E65" s="297">
        <f>+ตาราง3.2กิจกรรมย่อย!G96</f>
        <v>719799.95</v>
      </c>
      <c r="F65" s="298">
        <f t="shared" si="0"/>
        <v>5886011.2000000002</v>
      </c>
      <c r="G65" s="464">
        <f>+'ตาราง1.1 '!G65</f>
        <v>8624</v>
      </c>
      <c r="H65" s="286" t="s">
        <v>85</v>
      </c>
      <c r="I65" s="270">
        <f t="shared" si="1"/>
        <v>682.51521335807047</v>
      </c>
      <c r="J65" s="11"/>
    </row>
    <row r="66" spans="1:12">
      <c r="A66" s="512" t="s">
        <v>127</v>
      </c>
      <c r="B66" s="297">
        <f>+ตาราง3.2กิจกรรมย่อย!D97</f>
        <v>1310514.21</v>
      </c>
      <c r="C66" s="297">
        <f>+ตาราง3.2กิจกรรมย่อย!E97</f>
        <v>5576230.2199999997</v>
      </c>
      <c r="D66" s="297">
        <f>+ตาราง3.2กิจกรรมย่อย!F97</f>
        <v>326693.15000000002</v>
      </c>
      <c r="E66" s="297">
        <f>+ตาราง3.2กิจกรรมย่อย!G97</f>
        <v>1005036.72</v>
      </c>
      <c r="F66" s="298">
        <f t="shared" si="0"/>
        <v>8218474.2999999998</v>
      </c>
      <c r="G66" s="464">
        <f>+'ตาราง1.1 '!G66</f>
        <v>12041</v>
      </c>
      <c r="H66" s="286" t="s">
        <v>85</v>
      </c>
      <c r="I66" s="270">
        <f t="shared" si="1"/>
        <v>682.54084378373886</v>
      </c>
      <c r="J66" s="11"/>
    </row>
    <row r="67" spans="1:12">
      <c r="A67" s="512" t="s">
        <v>128</v>
      </c>
      <c r="B67" s="297">
        <f>+ตาราง3.2กิจกรรมย่อย!D98</f>
        <v>669328.21</v>
      </c>
      <c r="C67" s="297">
        <f>+ตาราง3.2กิจกรรมย่อย!E98</f>
        <v>2847987.57</v>
      </c>
      <c r="D67" s="297">
        <f>+ตาราง3.2กิจกรรมย่อย!F98</f>
        <v>166854.31</v>
      </c>
      <c r="E67" s="297">
        <f>+ตาราง3.2กิจกรรมย่อย!G98</f>
        <v>513309.53</v>
      </c>
      <c r="F67" s="298">
        <f t="shared" si="0"/>
        <v>4197479.62</v>
      </c>
      <c r="G67" s="464">
        <f>+'ตาราง1.1 '!G67</f>
        <v>6148</v>
      </c>
      <c r="H67" s="286" t="s">
        <v>85</v>
      </c>
      <c r="I67" s="270">
        <f t="shared" si="1"/>
        <v>682.73904033832139</v>
      </c>
      <c r="J67" s="11"/>
    </row>
    <row r="68" spans="1:12">
      <c r="A68" s="512" t="s">
        <v>129</v>
      </c>
      <c r="B68" s="297">
        <f>+ตาราง3.2กิจกรรมย่อย!D103</f>
        <v>776095.85</v>
      </c>
      <c r="C68" s="297">
        <f>+ตาราง3.2กิจกรรมย่อย!E103</f>
        <v>3302842.38</v>
      </c>
      <c r="D68" s="297">
        <f>+ตาราง3.2กิจกรรมย่อย!F103</f>
        <v>147890.49</v>
      </c>
      <c r="E68" s="297">
        <f>+ตาราง3.2กิจกรรมย่อย!G103</f>
        <v>1031426.72</v>
      </c>
      <c r="F68" s="298">
        <f t="shared" si="0"/>
        <v>5258255.4399999995</v>
      </c>
      <c r="G68" s="464">
        <f>+'ตาราง1.1 '!G68</f>
        <v>4053</v>
      </c>
      <c r="H68" s="286" t="s">
        <v>85</v>
      </c>
      <c r="I68" s="270">
        <f t="shared" si="1"/>
        <v>1297.3736590180113</v>
      </c>
      <c r="J68" s="11"/>
    </row>
    <row r="69" spans="1:12">
      <c r="A69" s="512" t="s">
        <v>130</v>
      </c>
      <c r="B69" s="297">
        <f>+ตาราง3.2กิจกรรมย่อย!D104</f>
        <v>238183.9</v>
      </c>
      <c r="C69" s="297">
        <f>+ตาราง3.2กิจกรรมย่อย!E104</f>
        <v>1013642.67</v>
      </c>
      <c r="D69" s="297">
        <f>+ตาราง3.2กิจกรรมย่อย!F104</f>
        <v>45387.61</v>
      </c>
      <c r="E69" s="297">
        <f>+ตาราง3.2กิจกรรมย่อย!G104</f>
        <v>316544.96999999997</v>
      </c>
      <c r="F69" s="298">
        <f t="shared" si="0"/>
        <v>1613759.1500000001</v>
      </c>
      <c r="G69" s="464">
        <f>+'ตาราง1.1 '!G69</f>
        <v>1244</v>
      </c>
      <c r="H69" s="286" t="s">
        <v>85</v>
      </c>
      <c r="I69" s="270">
        <f t="shared" si="1"/>
        <v>1297.2340434083603</v>
      </c>
      <c r="J69" s="11"/>
    </row>
    <row r="70" spans="1:12">
      <c r="A70" s="512" t="s">
        <v>131</v>
      </c>
      <c r="B70" s="297">
        <f>+ตาราง3.2กิจกรรมย่อย!D105</f>
        <v>271953.26</v>
      </c>
      <c r="C70" s="297">
        <f>+ตาราง3.2กิจกรรมย่อย!E105</f>
        <v>1157355.43</v>
      </c>
      <c r="D70" s="297">
        <f>+ตาราง3.2กิจกรรมย่อย!F105</f>
        <v>51822.59</v>
      </c>
      <c r="E70" s="297">
        <f>+ตาราง3.2กิจกรรมย่อย!G105</f>
        <v>361424.25</v>
      </c>
      <c r="F70" s="298">
        <f t="shared" ref="F70:F111" si="2">SUM(B70:E70)</f>
        <v>1842555.53</v>
      </c>
      <c r="G70" s="464">
        <f>+'ตาราง1.1 '!G70</f>
        <v>1420</v>
      </c>
      <c r="H70" s="286" t="s">
        <v>85</v>
      </c>
      <c r="I70" s="270">
        <f t="shared" ref="I70:I110" si="3">+F70/G70</f>
        <v>1297.5743169014086</v>
      </c>
      <c r="J70" s="11"/>
    </row>
    <row r="71" spans="1:12">
      <c r="A71" s="512" t="s">
        <v>132</v>
      </c>
      <c r="B71" s="297">
        <f>+ตาราง3.2กิจกรรมย่อย!D106</f>
        <v>9791.1200000000008</v>
      </c>
      <c r="C71" s="297">
        <f>+ตาราง3.2กิจกรรมย่อย!E106</f>
        <v>41668.199999999997</v>
      </c>
      <c r="D71" s="297">
        <f>+ตาราง3.2กิจกรรมย่อย!F106</f>
        <v>1865.77</v>
      </c>
      <c r="E71" s="297">
        <f>+ตาราง3.2กิจกรรมย่อย!G106</f>
        <v>13012.34</v>
      </c>
      <c r="F71" s="298">
        <f t="shared" si="2"/>
        <v>66337.429999999993</v>
      </c>
      <c r="G71" s="464">
        <f>+'ตาราง1.1 '!G71</f>
        <v>51</v>
      </c>
      <c r="H71" s="286" t="s">
        <v>85</v>
      </c>
      <c r="I71" s="270">
        <f t="shared" si="3"/>
        <v>1300.7339215686272</v>
      </c>
      <c r="J71" s="11"/>
    </row>
    <row r="72" spans="1:12">
      <c r="A72" s="512" t="s">
        <v>133</v>
      </c>
      <c r="B72" s="297">
        <f>+ตาราง3.2กิจกรรมย่อย!D107</f>
        <v>278547.28000000003</v>
      </c>
      <c r="C72" s="297">
        <f>+ตาราง3.2กิจกรรมย่อย!E107</f>
        <v>1185417.68</v>
      </c>
      <c r="D72" s="297">
        <f>+ตาราง3.2กิจกรรมย่อย!F107</f>
        <v>53079.13</v>
      </c>
      <c r="E72" s="297">
        <f>+ตาราง3.2กิจกรรมย่อย!G107</f>
        <v>370187.66</v>
      </c>
      <c r="F72" s="298">
        <f t="shared" si="2"/>
        <v>1887231.7499999998</v>
      </c>
      <c r="G72" s="464">
        <f>+'ตาราง1.1 '!G72</f>
        <v>1454</v>
      </c>
      <c r="H72" s="286" t="s">
        <v>85</v>
      </c>
      <c r="I72" s="270">
        <f t="shared" si="3"/>
        <v>1297.9585625859695</v>
      </c>
      <c r="J72" s="11"/>
    </row>
    <row r="73" spans="1:12">
      <c r="A73" s="512" t="s">
        <v>134</v>
      </c>
      <c r="B73" s="297">
        <f>+ตาราง3.2กิจกรรมย่อย!D108</f>
        <v>8392.39</v>
      </c>
      <c r="C73" s="297">
        <f>+ตาราง3.2กิจกรรมย่อย!E108</f>
        <v>35715.599999999999</v>
      </c>
      <c r="D73" s="297">
        <f>+ตาราง3.2กิจกรรมย่อย!F108</f>
        <v>1599.23</v>
      </c>
      <c r="E73" s="297">
        <f>+ตาราง3.2กิจกรรมย่อย!G108</f>
        <v>11153.43</v>
      </c>
      <c r="F73" s="298">
        <f t="shared" si="2"/>
        <v>56860.65</v>
      </c>
      <c r="G73" s="464">
        <f>+'ตาราง1.1 '!G73</f>
        <v>44</v>
      </c>
      <c r="H73" s="286" t="s">
        <v>85</v>
      </c>
      <c r="I73" s="270">
        <f t="shared" si="3"/>
        <v>1292.2875000000001</v>
      </c>
      <c r="J73" s="11"/>
      <c r="L73" s="46"/>
    </row>
    <row r="74" spans="1:12">
      <c r="A74" s="512" t="s">
        <v>135</v>
      </c>
      <c r="B74" s="297">
        <f>+ตาราง3.2กิจกรรมย่อย!D109</f>
        <v>2597.64</v>
      </c>
      <c r="C74" s="297">
        <f>+ตาราง3.2กิจกรรมย่อย!E109</f>
        <v>11054.83</v>
      </c>
      <c r="D74" s="297">
        <f>+ตาราง3.2กิจกรรมย่อย!F109</f>
        <v>495</v>
      </c>
      <c r="E74" s="297">
        <f>+ตาราง3.2กิจกรรมย่อย!G109</f>
        <v>3452.25</v>
      </c>
      <c r="F74" s="298">
        <f t="shared" si="2"/>
        <v>17599.72</v>
      </c>
      <c r="G74" s="464">
        <f>+'ตาราง1.1 '!G74</f>
        <v>14</v>
      </c>
      <c r="H74" s="286" t="s">
        <v>85</v>
      </c>
      <c r="I74" s="270">
        <f t="shared" si="3"/>
        <v>1257.1228571428571</v>
      </c>
      <c r="J74" s="11"/>
    </row>
    <row r="75" spans="1:12">
      <c r="A75" s="512" t="s">
        <v>136</v>
      </c>
      <c r="B75" s="297">
        <f>+ตาราง3.2กิจกรรมย่อย!D110</f>
        <v>195822.33</v>
      </c>
      <c r="C75" s="297">
        <f>+ตาราง3.2กิจกรรมย่อย!E110</f>
        <v>833363.94</v>
      </c>
      <c r="D75" s="297">
        <f>+ตาราง3.2กิจกรรมย่อย!F110</f>
        <v>37315.31</v>
      </c>
      <c r="E75" s="297">
        <f>+ตาราง3.2กิจกรรมย่อย!G110</f>
        <v>260246.7</v>
      </c>
      <c r="F75" s="298">
        <f t="shared" si="2"/>
        <v>1326748.2799999998</v>
      </c>
      <c r="G75" s="464">
        <f>+'ตาราง1.1 '!G75</f>
        <v>1023</v>
      </c>
      <c r="H75" s="286" t="s">
        <v>85</v>
      </c>
      <c r="I75" s="270">
        <f t="shared" si="3"/>
        <v>1296.9191397849461</v>
      </c>
      <c r="J75" s="11"/>
    </row>
    <row r="76" spans="1:12">
      <c r="A76" s="512" t="s">
        <v>137</v>
      </c>
      <c r="B76" s="297">
        <f>+ตาราง3.2กิจกรรมย่อย!D111</f>
        <v>44759.39</v>
      </c>
      <c r="C76" s="297">
        <f>+ตาราง3.2กิจกรรมย่อย!E111</f>
        <v>190483.19</v>
      </c>
      <c r="D76" s="297">
        <f>+ตาราง3.2กิจกรรมย่อย!F111</f>
        <v>8529.2099999999991</v>
      </c>
      <c r="E76" s="297">
        <f>+ตาราง3.2กิจกรรมย่อย!G111</f>
        <v>59484.959999999999</v>
      </c>
      <c r="F76" s="298">
        <f t="shared" si="2"/>
        <v>303256.75</v>
      </c>
      <c r="G76" s="464">
        <f>+'ตาราง1.1 '!G76</f>
        <v>234</v>
      </c>
      <c r="H76" s="286" t="s">
        <v>85</v>
      </c>
      <c r="I76" s="270">
        <f t="shared" si="3"/>
        <v>1295.9690170940171</v>
      </c>
      <c r="J76" s="11"/>
    </row>
    <row r="77" spans="1:12">
      <c r="A77" s="512" t="s">
        <v>138</v>
      </c>
      <c r="B77" s="297">
        <f>+ตาราง3.2กิจกรรมย่อย!D112</f>
        <v>2198.0100000000002</v>
      </c>
      <c r="C77" s="297">
        <f>+ตาราง3.2กิจกรรมย่อย!E112</f>
        <v>9354.09</v>
      </c>
      <c r="D77" s="297">
        <f>+ตาราง3.2กิจกรรมย่อย!F112</f>
        <v>418.83</v>
      </c>
      <c r="E77" s="297">
        <f>+ตาราง3.2กิจกรรมย่อย!G112</f>
        <v>2921.14</v>
      </c>
      <c r="F77" s="298">
        <f t="shared" si="2"/>
        <v>14892.07</v>
      </c>
      <c r="G77" s="464">
        <f>+'ตาราง1.1 '!G77</f>
        <v>11</v>
      </c>
      <c r="H77" s="286" t="s">
        <v>85</v>
      </c>
      <c r="I77" s="270">
        <f t="shared" si="3"/>
        <v>1353.8245454545454</v>
      </c>
      <c r="J77" s="11"/>
      <c r="L77" s="46"/>
    </row>
    <row r="78" spans="1:12">
      <c r="A78" s="512" t="s">
        <v>139</v>
      </c>
      <c r="B78" s="297">
        <f>+ตาราง3.2กิจกรรมย่อย!D113</f>
        <v>799.27</v>
      </c>
      <c r="C78" s="297">
        <f>+ตาราง3.2กิจกรรมย่อย!E113</f>
        <v>3401.49</v>
      </c>
      <c r="D78" s="297">
        <f>+ตาราง3.2กิจกรรมย่อย!F113</f>
        <v>152.31</v>
      </c>
      <c r="E78" s="297">
        <f>+ตาราง3.2กิจกรรมย่อย!G113</f>
        <v>1062.23</v>
      </c>
      <c r="F78" s="298">
        <f t="shared" si="2"/>
        <v>5415.3000000000011</v>
      </c>
      <c r="G78" s="464">
        <f>+'ตาราง1.1 '!G78</f>
        <v>3</v>
      </c>
      <c r="H78" s="286" t="s">
        <v>85</v>
      </c>
      <c r="I78" s="270">
        <f t="shared" si="3"/>
        <v>1805.1000000000004</v>
      </c>
      <c r="J78" s="11"/>
    </row>
    <row r="79" spans="1:12">
      <c r="A79" s="512" t="s">
        <v>140</v>
      </c>
      <c r="B79" s="297">
        <f>+ตาราง3.2กิจกรรมย่อย!D114</f>
        <v>169046.62</v>
      </c>
      <c r="C79" s="297">
        <f>+ตาราง3.2กิจกรรมย่อย!E114</f>
        <v>719414.15</v>
      </c>
      <c r="D79" s="297">
        <f>+ตาราง3.2กิจกรรมย่อย!F114</f>
        <v>32213.02</v>
      </c>
      <c r="E79" s="297">
        <f>+ตาราง3.2กิจกรรมย่อย!G114</f>
        <v>224661.94</v>
      </c>
      <c r="F79" s="298">
        <f t="shared" si="2"/>
        <v>1145335.73</v>
      </c>
      <c r="G79" s="464">
        <f>+'ตาราง1.1 '!G79</f>
        <v>883</v>
      </c>
      <c r="H79" s="286" t="s">
        <v>85</v>
      </c>
      <c r="I79" s="270">
        <f t="shared" si="3"/>
        <v>1297.0959569648924</v>
      </c>
      <c r="J79" s="11"/>
    </row>
    <row r="80" spans="1:12">
      <c r="A80" s="512" t="s">
        <v>298</v>
      </c>
      <c r="B80" s="297">
        <f>+ตาราง3.2กิจกรรมย่อย!D119</f>
        <v>115411417.38</v>
      </c>
      <c r="C80" s="297">
        <f>+ตาราง3.2กิจกรรมย่อย!E119</f>
        <v>497471185.50999999</v>
      </c>
      <c r="D80" s="297">
        <f>+ตาราง3.2กิจกรรมย่อย!F119</f>
        <v>1542500.96</v>
      </c>
      <c r="E80" s="297">
        <f>+ตาราง3.2กิจกรรมย่อย!G119</f>
        <v>6354968.4299999997</v>
      </c>
      <c r="F80" s="298">
        <f t="shared" si="2"/>
        <v>620780072.27999997</v>
      </c>
      <c r="G80" s="464">
        <f>+'ตาราง1.1 '!G80</f>
        <v>170115</v>
      </c>
      <c r="H80" s="286" t="s">
        <v>142</v>
      </c>
      <c r="I80" s="270">
        <f t="shared" si="3"/>
        <v>3649.1789217882019</v>
      </c>
      <c r="J80" s="11"/>
    </row>
    <row r="81" spans="1:12" hidden="1">
      <c r="A81" s="512" t="s">
        <v>299</v>
      </c>
      <c r="B81" s="297" t="e">
        <f>+ตาราง3.2กิจกรรมย่อย!#REF!</f>
        <v>#REF!</v>
      </c>
      <c r="C81" s="297" t="e">
        <f>+ตาราง3.2กิจกรรมย่อย!#REF!</f>
        <v>#REF!</v>
      </c>
      <c r="D81" s="297" t="e">
        <f>+ตาราง3.2กิจกรรมย่อย!#REF!</f>
        <v>#REF!</v>
      </c>
      <c r="E81" s="297" t="e">
        <f>+ตาราง3.2กิจกรรมย่อย!#REF!</f>
        <v>#REF!</v>
      </c>
      <c r="F81" s="298" t="e">
        <f t="shared" si="2"/>
        <v>#REF!</v>
      </c>
      <c r="G81" s="464" t="e">
        <f>+'ตาราง1.1 '!#REF!</f>
        <v>#REF!</v>
      </c>
      <c r="H81" s="286" t="s">
        <v>143</v>
      </c>
      <c r="I81" s="270">
        <v>0</v>
      </c>
      <c r="J81" s="11"/>
    </row>
    <row r="82" spans="1:12" hidden="1">
      <c r="A82" s="512" t="s">
        <v>300</v>
      </c>
      <c r="B82" s="297" t="e">
        <f>+ตาราง3.2กิจกรรมย่อย!#REF!</f>
        <v>#REF!</v>
      </c>
      <c r="C82" s="297" t="e">
        <f>+ตาราง3.2กิจกรรมย่อย!#REF!</f>
        <v>#REF!</v>
      </c>
      <c r="D82" s="297" t="e">
        <f>+ตาราง3.2กิจกรรมย่อย!#REF!</f>
        <v>#REF!</v>
      </c>
      <c r="E82" s="297" t="e">
        <f>+ตาราง3.2กิจกรรมย่อย!#REF!</f>
        <v>#REF!</v>
      </c>
      <c r="F82" s="298" t="e">
        <f t="shared" si="2"/>
        <v>#REF!</v>
      </c>
      <c r="G82" s="464" t="e">
        <f>+'ตาราง1.1 '!#REF!</f>
        <v>#REF!</v>
      </c>
      <c r="H82" s="286" t="s">
        <v>143</v>
      </c>
      <c r="I82" s="270">
        <v>0</v>
      </c>
      <c r="J82" s="11"/>
    </row>
    <row r="83" spans="1:12">
      <c r="A83" s="512" t="s">
        <v>144</v>
      </c>
      <c r="B83" s="297">
        <f>+ตาราง3.2กิจกรรมย่อย!D124</f>
        <v>11821.53</v>
      </c>
      <c r="C83" s="297">
        <f>+ตาราง3.2กิจกรรมย่อย!E124</f>
        <v>50367.56</v>
      </c>
      <c r="D83" s="297">
        <f>+ตาราง3.2กิจกรรมย่อย!F124</f>
        <v>924.72</v>
      </c>
      <c r="E83" s="297">
        <f>+ตาราง3.2กิจกรรมย่อย!G124</f>
        <v>12550.3</v>
      </c>
      <c r="F83" s="298">
        <f t="shared" si="2"/>
        <v>75664.11</v>
      </c>
      <c r="G83" s="464">
        <f>+'ตาราง1.1 '!G81</f>
        <v>213</v>
      </c>
      <c r="H83" s="286" t="s">
        <v>85</v>
      </c>
      <c r="I83" s="270">
        <f t="shared" si="3"/>
        <v>355.23056338028169</v>
      </c>
      <c r="J83" s="11"/>
    </row>
    <row r="84" spans="1:12" ht="38.049999999999997">
      <c r="A84" s="512" t="s">
        <v>301</v>
      </c>
      <c r="B84" s="297">
        <f>+ตาราง3.2กิจกรรมย่อย!D125</f>
        <v>135525.43</v>
      </c>
      <c r="C84" s="297">
        <f>+ตาราง3.2กิจกรรมย่อย!E125</f>
        <v>577428.09</v>
      </c>
      <c r="D84" s="297">
        <f>+ตาราง3.2กิจกรรมย่อย!F125</f>
        <v>10601.29</v>
      </c>
      <c r="E84" s="297">
        <f>+ตาราง3.2กิจกรรมย่อย!G125</f>
        <v>143880.17000000001</v>
      </c>
      <c r="F84" s="298">
        <f t="shared" si="2"/>
        <v>867434.9800000001</v>
      </c>
      <c r="G84" s="464">
        <f>+'ตาราง1.1 '!G82</f>
        <v>2428</v>
      </c>
      <c r="H84" s="286" t="s">
        <v>85</v>
      </c>
      <c r="I84" s="270">
        <f t="shared" si="3"/>
        <v>357.26317133443166</v>
      </c>
      <c r="J84" s="11"/>
    </row>
    <row r="85" spans="1:12" ht="38.049999999999997">
      <c r="A85" s="608" t="s">
        <v>302</v>
      </c>
      <c r="B85" s="297">
        <f>+ตาราง3.2กิจกรรมย่อย!D126</f>
        <v>35886.800000000003</v>
      </c>
      <c r="C85" s="297">
        <f>+ตาราง3.2กิจกรรมย่อย!E126</f>
        <v>152901.51999999999</v>
      </c>
      <c r="D85" s="297">
        <f>+ตาราง3.2กิจกรรมย่อย!F126</f>
        <v>2807.2</v>
      </c>
      <c r="E85" s="297">
        <f>+ตาราง3.2กิจกรรมย่อย!G126</f>
        <v>38099.11</v>
      </c>
      <c r="F85" s="298">
        <f t="shared" si="2"/>
        <v>229694.63</v>
      </c>
      <c r="G85" s="464">
        <f>+'ตาราง1.1 '!G83</f>
        <v>643</v>
      </c>
      <c r="H85" s="286" t="s">
        <v>85</v>
      </c>
      <c r="I85" s="270">
        <f t="shared" si="3"/>
        <v>357.22337480559878</v>
      </c>
      <c r="J85" s="11"/>
    </row>
    <row r="86" spans="1:12">
      <c r="A86" s="608" t="s">
        <v>303</v>
      </c>
      <c r="B86" s="297">
        <f>+ตาราง3.2กิจกรรมย่อย!D127</f>
        <v>46863.93</v>
      </c>
      <c r="C86" s="297">
        <f>+ตาราง3.2กิจกรรมย่อย!E127</f>
        <v>199671.4</v>
      </c>
      <c r="D86" s="297">
        <f>+ตาราง3.2กิจกรรมย่อย!F127</f>
        <v>3665.87</v>
      </c>
      <c r="E86" s="297">
        <f>+ตาราง3.2กิจกรรมย่อย!G127</f>
        <v>49752.959999999999</v>
      </c>
      <c r="F86" s="298">
        <f t="shared" si="2"/>
        <v>299954.15999999997</v>
      </c>
      <c r="G86" s="464">
        <f>+'ตาราง1.1 '!G84</f>
        <v>840</v>
      </c>
      <c r="H86" s="286" t="s">
        <v>85</v>
      </c>
      <c r="I86" s="270">
        <f t="shared" si="3"/>
        <v>357.08828571428569</v>
      </c>
      <c r="J86" s="11"/>
    </row>
    <row r="87" spans="1:12" ht="38.049999999999997">
      <c r="A87" s="608" t="s">
        <v>146</v>
      </c>
      <c r="B87" s="297">
        <f>+ตาราง3.2กิจกรรมย่อย!D128</f>
        <v>51085.91</v>
      </c>
      <c r="C87" s="297">
        <f>+ตาราง3.2กิจกรรมย่อย!E128</f>
        <v>217659.81</v>
      </c>
      <c r="D87" s="297">
        <f>+ตาราง3.2กิจกรรมย่อย!F128</f>
        <v>3996.13</v>
      </c>
      <c r="E87" s="297">
        <f>+ตาราง3.2กิจกรรมย่อย!G128</f>
        <v>54235.199999999997</v>
      </c>
      <c r="F87" s="298">
        <f t="shared" si="2"/>
        <v>326977.05</v>
      </c>
      <c r="G87" s="464">
        <f>+'ตาราง1.1 '!G85</f>
        <v>915</v>
      </c>
      <c r="H87" s="286" t="s">
        <v>85</v>
      </c>
      <c r="I87" s="270">
        <f t="shared" si="3"/>
        <v>357.35196721311473</v>
      </c>
      <c r="J87" s="11"/>
    </row>
    <row r="88" spans="1:12" ht="38.049999999999997">
      <c r="A88" s="608" t="s">
        <v>147</v>
      </c>
      <c r="B88" s="297">
        <f>+ตาราง3.2กิจกรรมย่อย!D129</f>
        <v>29553.83</v>
      </c>
      <c r="C88" s="297">
        <f>+ตาราง3.2กิจกรรมย่อย!E129</f>
        <v>125918.9</v>
      </c>
      <c r="D88" s="297">
        <f>+ตาราง3.2กิจกรรมย่อย!F129</f>
        <v>2311.81</v>
      </c>
      <c r="E88" s="297">
        <f>+ตาราง3.2กิจกรรมย่อย!G129</f>
        <v>31375.74</v>
      </c>
      <c r="F88" s="298">
        <f t="shared" si="2"/>
        <v>189160.27999999997</v>
      </c>
      <c r="G88" s="464">
        <f>+'ตาราง1.1 '!G86</f>
        <v>533</v>
      </c>
      <c r="H88" s="286" t="s">
        <v>85</v>
      </c>
      <c r="I88" s="270">
        <f t="shared" si="3"/>
        <v>354.89733583489675</v>
      </c>
      <c r="J88" s="11"/>
    </row>
    <row r="89" spans="1:12" ht="38.049999999999997">
      <c r="A89" s="608" t="s">
        <v>304</v>
      </c>
      <c r="B89" s="297">
        <f>+ตาราง3.2กิจกรรมย่อย!D130</f>
        <v>2955.38</v>
      </c>
      <c r="C89" s="297">
        <f>+ตาราง3.2กิจกรรมย่อย!E130</f>
        <v>12591.89</v>
      </c>
      <c r="D89" s="297">
        <f>+ตาราง3.2กิจกรรมย่อย!F130</f>
        <v>231.18</v>
      </c>
      <c r="E89" s="297">
        <f>+ตาราง3.2กิจกรรมย่อย!G130</f>
        <v>3137.57</v>
      </c>
      <c r="F89" s="298">
        <f t="shared" si="2"/>
        <v>18916.02</v>
      </c>
      <c r="G89" s="464">
        <f>+'ตาราง1.1 '!G87</f>
        <v>55</v>
      </c>
      <c r="H89" s="286" t="s">
        <v>85</v>
      </c>
      <c r="I89" s="270">
        <f t="shared" si="3"/>
        <v>343.9276363636364</v>
      </c>
      <c r="J89" s="11"/>
    </row>
    <row r="90" spans="1:12" ht="38.049999999999997">
      <c r="A90" s="608" t="s">
        <v>305</v>
      </c>
      <c r="B90" s="297">
        <f>+ตาราง3.2กิจกรรมย่อย!D131</f>
        <v>1688.79</v>
      </c>
      <c r="C90" s="297">
        <f>+ตาราง3.2กิจกรรมย่อย!E131</f>
        <v>7195.37</v>
      </c>
      <c r="D90" s="297">
        <f>+ตาราง3.2กิจกรรมย่อย!F131</f>
        <v>132.1</v>
      </c>
      <c r="E90" s="297">
        <f>+ตาราง3.2กิจกรรมย่อย!G131</f>
        <v>1792.9</v>
      </c>
      <c r="F90" s="298">
        <f t="shared" si="2"/>
        <v>10809.16</v>
      </c>
      <c r="G90" s="464">
        <f>+'ตาราง1.1 '!G88</f>
        <v>28</v>
      </c>
      <c r="H90" s="286" t="s">
        <v>148</v>
      </c>
      <c r="I90" s="270">
        <f t="shared" si="3"/>
        <v>386.04142857142858</v>
      </c>
      <c r="J90" s="11"/>
      <c r="L90" s="46"/>
    </row>
    <row r="91" spans="1:12" ht="38.049999999999997">
      <c r="A91" s="608" t="s">
        <v>348</v>
      </c>
      <c r="B91" s="297">
        <f>+ตาราง3.2กิจกรรมย่อย!D132</f>
        <v>109771.37</v>
      </c>
      <c r="C91" s="297">
        <f>+ตาราง3.2กิจกรรมย่อย!E132</f>
        <v>467698.77</v>
      </c>
      <c r="D91" s="297">
        <f>+ตาราง3.2กิจกรรมย่อย!F132</f>
        <v>8586.7199999999993</v>
      </c>
      <c r="E91" s="297">
        <f>+ตาราง3.2กิจกรรมย่อย!G132</f>
        <v>116538.45</v>
      </c>
      <c r="F91" s="298">
        <f t="shared" si="2"/>
        <v>702595.30999999994</v>
      </c>
      <c r="G91" s="464">
        <f>+'ตาราง1.1 '!G89</f>
        <v>1965</v>
      </c>
      <c r="H91" s="286" t="s">
        <v>85</v>
      </c>
      <c r="I91" s="270">
        <f t="shared" si="3"/>
        <v>357.55486513994907</v>
      </c>
      <c r="J91" s="11"/>
      <c r="L91" s="46"/>
    </row>
    <row r="92" spans="1:12">
      <c r="A92" s="608" t="s">
        <v>149</v>
      </c>
      <c r="B92" s="297">
        <f>+ตาราง3.2กิจกรรมย่อย!D133</f>
        <v>293005.13</v>
      </c>
      <c r="C92" s="297">
        <f>+ตาราง3.2กิจกรรมย่อย!E133</f>
        <v>1248395.94</v>
      </c>
      <c r="D92" s="297">
        <f>+ตาราง3.2กิจกรรมย่อย!F133</f>
        <v>22919.93</v>
      </c>
      <c r="E92" s="297">
        <f>+ตาราง3.2กิจกรรมย่อย!G133</f>
        <v>311068.03000000003</v>
      </c>
      <c r="F92" s="298">
        <f t="shared" si="2"/>
        <v>1875389.0299999998</v>
      </c>
      <c r="G92" s="464">
        <f>+'ตาราง1.1 '!G90</f>
        <v>5250</v>
      </c>
      <c r="H92" s="286" t="s">
        <v>150</v>
      </c>
      <c r="I92" s="270">
        <f t="shared" si="3"/>
        <v>357.21695809523806</v>
      </c>
      <c r="J92" s="11"/>
    </row>
    <row r="93" spans="1:12">
      <c r="A93" s="608" t="s">
        <v>151</v>
      </c>
      <c r="B93" s="297">
        <f>+ตาราง3.2กิจกรรมย่อย!D134</f>
        <v>2028237.22</v>
      </c>
      <c r="C93" s="297">
        <f>+ตาราง3.2กิจกรรมย่อย!E134</f>
        <v>8641634.1199999992</v>
      </c>
      <c r="D93" s="297">
        <f>+ตาราง3.2กิจกรรมย่อย!F134</f>
        <v>158656.13</v>
      </c>
      <c r="E93" s="297">
        <f>+ตาราง3.2กิจกรรมย่อย!G134</f>
        <v>2153272.06</v>
      </c>
      <c r="F93" s="298">
        <f t="shared" si="2"/>
        <v>12981799.530000001</v>
      </c>
      <c r="G93" s="464">
        <f>+'ตาราง1.1 '!G91</f>
        <v>36323</v>
      </c>
      <c r="H93" s="286" t="s">
        <v>85</v>
      </c>
      <c r="I93" s="270">
        <f t="shared" si="3"/>
        <v>357.39888032376183</v>
      </c>
      <c r="J93" s="11"/>
      <c r="L93" s="46"/>
    </row>
    <row r="94" spans="1:12">
      <c r="A94" s="608" t="s">
        <v>152</v>
      </c>
      <c r="B94" s="297">
        <f>+ตาราง3.2กิจกรรมย่อย!D135</f>
        <v>996808.51</v>
      </c>
      <c r="C94" s="297">
        <f>+ตาราง3.2กิจกรรมย่อย!E135</f>
        <v>4247064.5599999996</v>
      </c>
      <c r="D94" s="297">
        <f>+ตาราง3.2กิจกรรมย่อย!F135</f>
        <v>77974.009999999995</v>
      </c>
      <c r="E94" s="297">
        <f>+ตาราง3.2กิจกรรมย่อย!G135</f>
        <v>1058258.81</v>
      </c>
      <c r="F94" s="298">
        <f t="shared" si="2"/>
        <v>6380105.8899999987</v>
      </c>
      <c r="G94" s="464">
        <f>+'ตาราง1.1 '!G92</f>
        <v>17849</v>
      </c>
      <c r="H94" s="286" t="s">
        <v>85</v>
      </c>
      <c r="I94" s="270">
        <f t="shared" si="3"/>
        <v>357.44892655050694</v>
      </c>
      <c r="J94" s="11"/>
      <c r="L94" s="46"/>
    </row>
    <row r="95" spans="1:12">
      <c r="A95" s="608" t="s">
        <v>153</v>
      </c>
      <c r="B95" s="297">
        <f>+ตาราง3.2กิจกรรมย่อย!D136</f>
        <v>465683.94</v>
      </c>
      <c r="C95" s="297">
        <f>+ตาราง3.2กิจกรรมย่อย!E136</f>
        <v>1984122.07</v>
      </c>
      <c r="D95" s="297">
        <f>+ตาราง3.2กิจกรรมย่อย!F136</f>
        <v>36427.5</v>
      </c>
      <c r="E95" s="297">
        <f>+ตาราง3.2กิจกรรมย่อย!G136</f>
        <v>494391.98</v>
      </c>
      <c r="F95" s="298">
        <f t="shared" si="2"/>
        <v>2980625.49</v>
      </c>
      <c r="G95" s="464">
        <f>+'ตาราง1.1 '!G93</f>
        <v>8339</v>
      </c>
      <c r="H95" s="286" t="s">
        <v>85</v>
      </c>
      <c r="I95" s="270">
        <f t="shared" si="3"/>
        <v>357.43200503657516</v>
      </c>
      <c r="J95" s="11"/>
    </row>
    <row r="96" spans="1:12" ht="38.049999999999997">
      <c r="A96" s="608" t="s">
        <v>349</v>
      </c>
      <c r="B96" s="297">
        <f>+ตาราง3.2กิจกรรมย่อย!D137</f>
        <v>13088.12</v>
      </c>
      <c r="C96" s="297">
        <f>+ตาราง3.2กิจกรรมย่อย!E137</f>
        <v>55764.07</v>
      </c>
      <c r="D96" s="297">
        <f>+ตาราง3.2กิจกรรมย่อย!F137</f>
        <v>1023.8</v>
      </c>
      <c r="E96" s="297">
        <f>+ตาราง3.2กิจกรรมย่อย!G137</f>
        <v>13894.98</v>
      </c>
      <c r="F96" s="298">
        <f t="shared" si="2"/>
        <v>83770.97</v>
      </c>
      <c r="G96" s="464">
        <f>+'ตาราง1.1 '!G94</f>
        <v>226</v>
      </c>
      <c r="H96" s="286" t="s">
        <v>85</v>
      </c>
      <c r="I96" s="270">
        <f t="shared" si="3"/>
        <v>370.66800884955751</v>
      </c>
      <c r="J96" s="11"/>
    </row>
    <row r="97" spans="1:12">
      <c r="A97" s="608" t="s">
        <v>306</v>
      </c>
      <c r="B97" s="297">
        <f>+ตาราง3.2กิจกรรมย่อย!D142</f>
        <v>202770.87</v>
      </c>
      <c r="C97" s="297">
        <f>+ตาราง3.2กิจกรรมย่อย!E142</f>
        <v>862627.11</v>
      </c>
      <c r="D97" s="297">
        <f>+ตาราง3.2กิจกรรมย่อย!F142</f>
        <v>13386.73</v>
      </c>
      <c r="E97" s="297">
        <f>+ตาราง3.2กิจกรรมย่อย!G142</f>
        <v>18395.64</v>
      </c>
      <c r="F97" s="298">
        <f t="shared" si="2"/>
        <v>1097180.3499999999</v>
      </c>
      <c r="G97" s="464">
        <f>+'ตาราง1.1 '!G95</f>
        <v>1181</v>
      </c>
      <c r="H97" s="286" t="s">
        <v>148</v>
      </c>
      <c r="I97" s="270">
        <f t="shared" si="3"/>
        <v>929.0265453005926</v>
      </c>
      <c r="J97" s="11"/>
      <c r="L97" s="46"/>
    </row>
    <row r="98" spans="1:12">
      <c r="A98" s="608" t="s">
        <v>307</v>
      </c>
      <c r="B98" s="297">
        <f>+ตาราง3.2กิจกรรมย่อย!D143</f>
        <v>621848.71</v>
      </c>
      <c r="C98" s="297">
        <f>+ตาราง3.2กิจกรรมย่อย!E143</f>
        <v>2645466.6</v>
      </c>
      <c r="D98" s="297">
        <f>+ตาราง3.2กิจกรรมย่อย!F143</f>
        <v>41053.839999999997</v>
      </c>
      <c r="E98" s="297">
        <f>+ตาราง3.2กิจกรรมย่อย!G143</f>
        <v>56414.94</v>
      </c>
      <c r="F98" s="298">
        <f t="shared" si="2"/>
        <v>3364784.09</v>
      </c>
      <c r="G98" s="464">
        <f>+'ตาราง1.1 '!G96</f>
        <v>3622</v>
      </c>
      <c r="H98" s="286" t="s">
        <v>148</v>
      </c>
      <c r="I98" s="270">
        <f t="shared" si="3"/>
        <v>928.98511595803416</v>
      </c>
      <c r="J98" s="11"/>
    </row>
    <row r="99" spans="1:12">
      <c r="A99" s="608" t="s">
        <v>308</v>
      </c>
      <c r="B99" s="297">
        <f>+ตาราง3.2กิจกรรมย่อย!D144</f>
        <v>238641.55</v>
      </c>
      <c r="C99" s="297">
        <f>+ตาราง3.2กิจกรรมย่อย!E144</f>
        <v>1015228.04</v>
      </c>
      <c r="D99" s="297">
        <f>+ตาราง3.2กิจกรรมย่อย!F144</f>
        <v>15754.88</v>
      </c>
      <c r="E99" s="297">
        <f>+ตาราง3.2กิจกรรมย่อย!G144</f>
        <v>21649.88</v>
      </c>
      <c r="F99" s="298">
        <f t="shared" si="2"/>
        <v>1291274.3499999999</v>
      </c>
      <c r="G99" s="464">
        <f>+'ตาราง1.1 '!G97</f>
        <v>1390</v>
      </c>
      <c r="H99" s="286" t="s">
        <v>148</v>
      </c>
      <c r="I99" s="270">
        <f t="shared" si="3"/>
        <v>928.97435251798549</v>
      </c>
      <c r="J99" s="11"/>
      <c r="L99" s="46"/>
    </row>
    <row r="100" spans="1:12">
      <c r="A100" s="512" t="s">
        <v>309</v>
      </c>
      <c r="B100" s="297">
        <f>+ตาราง3.2กิจกรรมย่อย!D145</f>
        <v>100843.99</v>
      </c>
      <c r="C100" s="297">
        <f>+ตาราง3.2กิจกรรมย่อย!E145</f>
        <v>429010.15</v>
      </c>
      <c r="D100" s="297">
        <f>+ตาราง3.2กิจกรรมย่อย!F145</f>
        <v>6657.62</v>
      </c>
      <c r="E100" s="297">
        <f>+ตาราง3.2กิจกรรมย่อย!G145</f>
        <v>9148.7000000000007</v>
      </c>
      <c r="F100" s="298">
        <f t="shared" si="2"/>
        <v>545660.46</v>
      </c>
      <c r="G100" s="464">
        <f>+'ตาราง1.1 '!G98</f>
        <v>588</v>
      </c>
      <c r="H100" s="300" t="s">
        <v>148</v>
      </c>
      <c r="I100" s="270">
        <f t="shared" si="3"/>
        <v>927.99397959183671</v>
      </c>
      <c r="J100" s="11"/>
      <c r="L100" s="46"/>
    </row>
    <row r="101" spans="1:12">
      <c r="A101" s="512" t="s">
        <v>310</v>
      </c>
      <c r="B101" s="297">
        <f>+ตาราง3.2กิจกรรมย่อย!D146</f>
        <v>189505.47</v>
      </c>
      <c r="C101" s="297">
        <f>+ตาราง3.2กิจกรรมย่อย!E146</f>
        <v>806193.56</v>
      </c>
      <c r="D101" s="297">
        <f>+ตาราง3.2กิจกรรมย่อย!F146</f>
        <v>12510.97</v>
      </c>
      <c r="E101" s="297">
        <f>+ตาราง3.2กิจกรรมย่อย!G146</f>
        <v>17192.18</v>
      </c>
      <c r="F101" s="298">
        <f t="shared" si="2"/>
        <v>1025402.18</v>
      </c>
      <c r="G101" s="464">
        <f>+'ตาราง1.1 '!G99</f>
        <v>1104</v>
      </c>
      <c r="H101" s="300" t="s">
        <v>148</v>
      </c>
      <c r="I101" s="270">
        <f t="shared" si="3"/>
        <v>928.8063224637682</v>
      </c>
      <c r="J101" s="11"/>
      <c r="L101" s="46"/>
    </row>
    <row r="102" spans="1:12" ht="38.049999999999997">
      <c r="A102" s="512" t="s">
        <v>312</v>
      </c>
      <c r="B102" s="193">
        <f>+ตาราง3.2กิจกรรมย่อย!D151</f>
        <v>2596702.1</v>
      </c>
      <c r="C102" s="193">
        <f>+ตาราง3.2กิจกรรมย่อย!E151</f>
        <v>11093523.199999999</v>
      </c>
      <c r="D102" s="193">
        <f>+ตาราง3.2กิจกรรมย่อย!F151</f>
        <v>175263.47</v>
      </c>
      <c r="E102" s="193">
        <f>+ตาราง3.2กิจกรรมย่อย!G151</f>
        <v>2190485.4700000002</v>
      </c>
      <c r="F102" s="298">
        <f t="shared" si="2"/>
        <v>16055974.24</v>
      </c>
      <c r="G102" s="464">
        <f>+'ตาราง1.1 '!G100</f>
        <v>80</v>
      </c>
      <c r="H102" s="300" t="s">
        <v>85</v>
      </c>
      <c r="I102" s="270">
        <f t="shared" si="3"/>
        <v>200699.67800000001</v>
      </c>
      <c r="J102" s="11"/>
      <c r="L102" s="46"/>
    </row>
    <row r="103" spans="1:12" ht="38.049999999999997">
      <c r="A103" s="512" t="s">
        <v>313</v>
      </c>
      <c r="B103" s="193">
        <f>+ตาราง3.2กิจกรรมย่อย!D152</f>
        <v>973877.7</v>
      </c>
      <c r="C103" s="193">
        <f>+ตาราง3.2กิจกรรมย่อย!E152</f>
        <v>4160559.99</v>
      </c>
      <c r="D103" s="193">
        <f>+ตาราง3.2กิจกรรมย่อย!F152</f>
        <v>65731.520000000004</v>
      </c>
      <c r="E103" s="193">
        <f>+ตาราง3.2กิจกรรมย่อย!G152</f>
        <v>821528.57</v>
      </c>
      <c r="F103" s="298">
        <f t="shared" si="2"/>
        <v>6021697.7800000003</v>
      </c>
      <c r="G103" s="464">
        <f>+'ตาราง1.1 '!G101</f>
        <v>30</v>
      </c>
      <c r="H103" s="300" t="s">
        <v>85</v>
      </c>
      <c r="I103" s="270">
        <f t="shared" si="3"/>
        <v>200723.25933333335</v>
      </c>
      <c r="J103" s="11"/>
      <c r="L103" s="46"/>
    </row>
    <row r="104" spans="1:12" ht="38.049999999999997">
      <c r="A104" s="512" t="s">
        <v>314</v>
      </c>
      <c r="B104" s="193">
        <f>+ตาราง3.2กิจกรรมย่อย!D153</f>
        <v>518974.3</v>
      </c>
      <c r="C104" s="193">
        <f>+ตาราง3.2กิจกรรมย่อย!E153</f>
        <v>2217140.52</v>
      </c>
      <c r="D104" s="193">
        <f>+ตาราง3.2กิจกรรมย่อย!F153</f>
        <v>35027.980000000003</v>
      </c>
      <c r="E104" s="193">
        <f>+ตาราง3.2กิจกรรมย่อย!G153</f>
        <v>437788.25</v>
      </c>
      <c r="F104" s="298">
        <f t="shared" si="2"/>
        <v>3208931.05</v>
      </c>
      <c r="G104" s="464">
        <f>+'ตาราง1.1 '!G102</f>
        <v>16</v>
      </c>
      <c r="H104" s="300" t="s">
        <v>85</v>
      </c>
      <c r="I104" s="270">
        <f t="shared" si="3"/>
        <v>200558.19062499999</v>
      </c>
      <c r="J104" s="11"/>
      <c r="L104" s="46"/>
    </row>
    <row r="105" spans="1:12">
      <c r="A105" s="512" t="s">
        <v>315</v>
      </c>
      <c r="B105" s="193">
        <f>+ตาราง3.2กิจกรรมย่อย!D154</f>
        <v>2109763.25</v>
      </c>
      <c r="C105" s="193">
        <f>+ตาราง3.2กิจกรรมย่อย!E154</f>
        <v>9013243.2100000009</v>
      </c>
      <c r="D105" s="193">
        <f>+ตาราง3.2กิจกรรมย่อย!F154</f>
        <v>142397.70000000001</v>
      </c>
      <c r="E105" s="193">
        <f>+ตาราง3.2กิจกรรมย่อย!G154</f>
        <v>1779721.19</v>
      </c>
      <c r="F105" s="298">
        <f t="shared" si="2"/>
        <v>13045125.35</v>
      </c>
      <c r="G105" s="464">
        <f>+'ตาราง1.1 '!G103</f>
        <v>65</v>
      </c>
      <c r="H105" s="300" t="s">
        <v>85</v>
      </c>
      <c r="I105" s="270">
        <f t="shared" si="3"/>
        <v>200694.23615384614</v>
      </c>
      <c r="J105" s="11"/>
      <c r="L105" s="46"/>
    </row>
    <row r="106" spans="1:12" ht="38.049999999999997">
      <c r="A106" s="512" t="s">
        <v>316</v>
      </c>
      <c r="B106" s="193">
        <f>+ตาราง3.2กิจกรรมย่อย!D155</f>
        <v>2953668.56</v>
      </c>
      <c r="C106" s="193">
        <f>+ตาราง3.2กิจกรรมย่อย!E155</f>
        <v>12618540.48</v>
      </c>
      <c r="D106" s="193">
        <f>+ตาราง3.2กิจกรรมย่อย!F155</f>
        <v>199356.79</v>
      </c>
      <c r="E106" s="193">
        <f>+ตาราง3.2กิจกรรมย่อย!G155</f>
        <v>2491609.66</v>
      </c>
      <c r="F106" s="298">
        <f t="shared" si="2"/>
        <v>18263175.490000002</v>
      </c>
      <c r="G106" s="464">
        <f>+'ตาราง1.1 '!G104</f>
        <v>91</v>
      </c>
      <c r="H106" s="300" t="s">
        <v>85</v>
      </c>
      <c r="I106" s="270">
        <f t="shared" si="3"/>
        <v>200694.23615384617</v>
      </c>
      <c r="J106" s="11"/>
      <c r="L106" s="46"/>
    </row>
    <row r="107" spans="1:12">
      <c r="A107" s="512" t="s">
        <v>157</v>
      </c>
      <c r="B107" s="193">
        <f>+ตาราง3.2กิจกรรมย่อย!D161</f>
        <v>13271068.970000001</v>
      </c>
      <c r="C107" s="193">
        <f>+ตาราง3.2กิจกรรมย่อย!E161</f>
        <v>56581501.060000002</v>
      </c>
      <c r="D107" s="193">
        <f>+ตาราง3.2กิจกรรมย่อย!F161</f>
        <v>1225465.33</v>
      </c>
      <c r="E107" s="193">
        <f>+ตาราง3.2กิจกรรมย่อย!G161</f>
        <v>12382306</v>
      </c>
      <c r="F107" s="298">
        <f t="shared" si="2"/>
        <v>83460341.359999999</v>
      </c>
      <c r="G107" s="464">
        <f>+'ตาราง1.1 '!G105</f>
        <v>74363</v>
      </c>
      <c r="H107" s="300" t="s">
        <v>85</v>
      </c>
      <c r="I107" s="270">
        <f t="shared" si="3"/>
        <v>1122.3369331522397</v>
      </c>
      <c r="J107" s="11"/>
      <c r="L107" s="46"/>
    </row>
    <row r="108" spans="1:12">
      <c r="A108" s="512" t="s">
        <v>158</v>
      </c>
      <c r="B108" s="193">
        <f>+ตาราง3.2กิจกรรมย่อย!D162</f>
        <v>7935496.9699999997</v>
      </c>
      <c r="C108" s="193">
        <f>+ตาราง3.2กิจกรรมย่อย!E162</f>
        <v>33833169.850000001</v>
      </c>
      <c r="D108" s="193">
        <f>+ตาราง3.2กิจกรรมย่อย!F162</f>
        <v>732772.66</v>
      </c>
      <c r="E108" s="193">
        <f>+ตาราง3.2กิจกรรมย่อย!G162</f>
        <v>7404057.0499999998</v>
      </c>
      <c r="F108" s="298">
        <f t="shared" si="2"/>
        <v>49905496.529999994</v>
      </c>
      <c r="G108" s="464">
        <f>+'ตาราง1.1 '!G106</f>
        <v>44469</v>
      </c>
      <c r="H108" s="300" t="s">
        <v>85</v>
      </c>
      <c r="I108" s="270">
        <f t="shared" si="3"/>
        <v>1122.253626796195</v>
      </c>
      <c r="J108" s="11"/>
      <c r="L108" s="46"/>
    </row>
    <row r="109" spans="1:12">
      <c r="A109" s="512" t="s">
        <v>325</v>
      </c>
      <c r="B109" s="193">
        <f>+ตาราง3.2กิจกรรมย่อย!D167</f>
        <v>12640431.460000001</v>
      </c>
      <c r="C109" s="193">
        <f>+ตาราง3.2กิจกรรมย่อย!E167</f>
        <v>53938953.350000001</v>
      </c>
      <c r="D109" s="193">
        <f>+ตาราง3.2กิจกรรมย่อย!F167</f>
        <v>518862.36</v>
      </c>
      <c r="E109" s="193">
        <f>+ตาราง3.2กิจกรรมย่อย!G167</f>
        <v>20309401.510000002</v>
      </c>
      <c r="F109" s="298">
        <f t="shared" si="2"/>
        <v>87407648.680000007</v>
      </c>
      <c r="G109" s="464">
        <f>+'ตาราง1.1 '!G107</f>
        <v>4836</v>
      </c>
      <c r="H109" s="300" t="s">
        <v>85</v>
      </c>
      <c r="I109" s="270">
        <f t="shared" si="3"/>
        <v>18074.369040529364</v>
      </c>
      <c r="J109" s="11"/>
      <c r="L109" s="46"/>
    </row>
    <row r="110" spans="1:12">
      <c r="A110" s="512" t="s">
        <v>326</v>
      </c>
      <c r="B110" s="193">
        <f>+ตาราง3.2กิจกรรมย่อย!D168</f>
        <v>5735615.4900000002</v>
      </c>
      <c r="C110" s="193">
        <f>+ตาราง3.2กิจกรรมย่อย!E168</f>
        <v>24474884.199999999</v>
      </c>
      <c r="D110" s="193">
        <f>+ตาราง3.2กิจกรรมย่อย!F168</f>
        <v>235434.6</v>
      </c>
      <c r="E110" s="193">
        <f>+ตาราง3.2กิจกรรมย่อย!G168</f>
        <v>9215422.6099999994</v>
      </c>
      <c r="F110" s="298">
        <f t="shared" si="2"/>
        <v>39661356.899999999</v>
      </c>
      <c r="G110" s="464">
        <f>+'ตาราง1.1 '!G108</f>
        <v>2195</v>
      </c>
      <c r="H110" s="300" t="s">
        <v>85</v>
      </c>
      <c r="I110" s="270">
        <f t="shared" si="3"/>
        <v>18068.955307517084</v>
      </c>
      <c r="J110" s="11"/>
      <c r="L110" s="46"/>
    </row>
    <row r="111" spans="1:12">
      <c r="A111" s="512" t="s">
        <v>327</v>
      </c>
      <c r="B111" s="193">
        <f>+ตาราง3.2กิจกรรมย่อย!D169</f>
        <v>4151900.76</v>
      </c>
      <c r="C111" s="193">
        <f>+ตาราง3.2กิจกรรมย่อย!E169</f>
        <v>17716893.780000001</v>
      </c>
      <c r="D111" s="193">
        <f>+ตาราง3.2กิจกรรมย่อย!F169</f>
        <v>170426.54</v>
      </c>
      <c r="E111" s="193">
        <f>+ตาราง3.2กิจกรรมย่อย!G169</f>
        <v>6670865.6200000001</v>
      </c>
      <c r="F111" s="298">
        <f t="shared" si="2"/>
        <v>28710086.699999999</v>
      </c>
      <c r="G111" s="464">
        <f>+'ตาราง1.1 '!G109</f>
        <v>1589</v>
      </c>
      <c r="H111" s="300" t="s">
        <v>85</v>
      </c>
      <c r="I111" s="270">
        <f>+F111/G111</f>
        <v>18068.021837633733</v>
      </c>
      <c r="J111" s="11"/>
      <c r="L111" s="46"/>
    </row>
    <row r="112" spans="1:12">
      <c r="A112" s="609"/>
      <c r="B112" s="302"/>
      <c r="C112" s="302"/>
      <c r="D112" s="302"/>
      <c r="F112" s="302"/>
      <c r="G112" s="40"/>
      <c r="H112" s="301"/>
      <c r="I112" s="41"/>
      <c r="J112" s="261"/>
      <c r="K112" s="302"/>
    </row>
    <row r="113" spans="1:13">
      <c r="A113" s="610" t="s">
        <v>332</v>
      </c>
      <c r="B113" s="303"/>
      <c r="C113" s="304"/>
      <c r="D113" s="305"/>
      <c r="E113" s="304"/>
      <c r="F113" s="306"/>
      <c r="G113" s="42"/>
      <c r="H113" s="191"/>
      <c r="I113" s="43"/>
    </row>
    <row r="114" spans="1:13">
      <c r="A114" s="606" t="s">
        <v>350</v>
      </c>
      <c r="B114" s="310">
        <f>+ตาราง3.2กิจกรรมย่อย!D176</f>
        <v>9862020.0299999993</v>
      </c>
      <c r="C114" s="310">
        <f>+ตาราง3.2กิจกรรมย่อย!E176</f>
        <v>34529653.789999999</v>
      </c>
      <c r="D114" s="310">
        <f>+ตาราง3.2กิจกรรมย่อย!F176</f>
        <v>617777.46</v>
      </c>
      <c r="E114" s="310">
        <f>+ตาราง3.2กิจกรรมย่อย!G176</f>
        <v>10606964.210000001</v>
      </c>
      <c r="F114" s="311">
        <f>SUM(B114:E114)</f>
        <v>55616415.490000002</v>
      </c>
      <c r="G114" s="279">
        <f>+'ตาราง1.1 '!G111</f>
        <v>97500</v>
      </c>
      <c r="H114" s="312" t="s">
        <v>329</v>
      </c>
      <c r="I114" s="73">
        <f>+F114/G114</f>
        <v>570.42477425641027</v>
      </c>
      <c r="J114" s="30"/>
      <c r="K114" s="11"/>
    </row>
    <row r="115" spans="1:13">
      <c r="A115" s="604" t="s">
        <v>334</v>
      </c>
      <c r="B115" s="310">
        <f>+ตาราง3.2กิจกรรมย่อย!D177</f>
        <v>3222882.36</v>
      </c>
      <c r="C115" s="310">
        <f>+ตาราง3.2กิจกรรมย่อย!E177</f>
        <v>11284200.58</v>
      </c>
      <c r="D115" s="310">
        <f>+ตาราง3.2กิจกรรมย่อย!F177</f>
        <v>334143.78000000003</v>
      </c>
      <c r="E115" s="310">
        <f>+ตาราง3.2กิจกรรมย่อย!G177</f>
        <v>4558999.09</v>
      </c>
      <c r="F115" s="311">
        <f t="shared" ref="F115:F123" si="4">SUM(B115:E115)</f>
        <v>19400225.809999999</v>
      </c>
      <c r="G115" s="279">
        <f>+'ตาราง1.1 '!G112</f>
        <v>395780</v>
      </c>
      <c r="H115" s="312" t="s">
        <v>328</v>
      </c>
      <c r="I115" s="73">
        <f t="shared" ref="I115:I122" si="5">+F115/G115</f>
        <v>49.017701273434731</v>
      </c>
      <c r="J115" s="30"/>
      <c r="K115" s="11"/>
    </row>
    <row r="116" spans="1:13">
      <c r="A116" s="604" t="s">
        <v>335</v>
      </c>
      <c r="B116" s="310">
        <f>+ตาราง3.2กิจกรรมย่อย!D178</f>
        <v>6735824.1399999997</v>
      </c>
      <c r="C116" s="310">
        <f>+ตาราง3.2กิจกรรมย่อย!E178</f>
        <v>23583979.219999999</v>
      </c>
      <c r="D116" s="310">
        <f>+ตาราง3.2กิจกรรมย่อย!F178</f>
        <v>874213.39</v>
      </c>
      <c r="E116" s="310">
        <f>+ตาราง3.2กิจกรรมย่อย!G178</f>
        <v>6385668.7599999998</v>
      </c>
      <c r="F116" s="311">
        <f t="shared" si="4"/>
        <v>37579685.509999998</v>
      </c>
      <c r="G116" s="279">
        <f>+'ตาราง1.1 '!G113</f>
        <v>1650</v>
      </c>
      <c r="H116" s="312" t="s">
        <v>159</v>
      </c>
      <c r="I116" s="73">
        <f t="shared" si="5"/>
        <v>22775.566975757574</v>
      </c>
      <c r="J116" s="30"/>
      <c r="K116" s="11"/>
    </row>
    <row r="117" spans="1:13">
      <c r="A117" s="604" t="s">
        <v>351</v>
      </c>
      <c r="B117" s="310">
        <f>+ตาราง3.2กิจกรรมย่อย!D179</f>
        <v>2997280.6</v>
      </c>
      <c r="C117" s="310">
        <f>+ตาราง3.2กิจกรรมย่อย!E179</f>
        <v>10494306.539999999</v>
      </c>
      <c r="D117" s="310">
        <f>+ตาราง3.2กิจกรรมย่อย!F179</f>
        <v>132103.35999999999</v>
      </c>
      <c r="E117" s="310">
        <f>+ตาราง3.2กิจกรรมย่อย!G179</f>
        <v>4881352.5599999996</v>
      </c>
      <c r="F117" s="311">
        <f t="shared" si="4"/>
        <v>18505043.059999999</v>
      </c>
      <c r="G117" s="279">
        <f>+'ตาราง1.1 '!G114</f>
        <v>14500</v>
      </c>
      <c r="H117" s="312" t="s">
        <v>85</v>
      </c>
      <c r="I117" s="73">
        <f t="shared" si="5"/>
        <v>1276.2098662068965</v>
      </c>
      <c r="J117" s="30"/>
      <c r="K117" s="11"/>
    </row>
    <row r="118" spans="1:13">
      <c r="A118" s="604" t="s">
        <v>352</v>
      </c>
      <c r="B118" s="310">
        <f>+ตาราง3.2กิจกรรมย่อย!D180</f>
        <v>5543357.6600000001</v>
      </c>
      <c r="C118" s="310">
        <f>+ตาราง3.2กิจกรรมย่อย!E180</f>
        <v>19521667.010000002</v>
      </c>
      <c r="D118" s="310">
        <f>+ตาราง3.2กิจกรรมย่อย!F180</f>
        <v>547840.39</v>
      </c>
      <c r="E118" s="310">
        <f>+ตาราง3.2กิจกรรมย่อย!G180</f>
        <v>6124715.9500000002</v>
      </c>
      <c r="F118" s="311">
        <f t="shared" si="4"/>
        <v>31737581.010000002</v>
      </c>
      <c r="G118" s="279">
        <f>+'ตาราง1.1 '!G115</f>
        <v>227775</v>
      </c>
      <c r="H118" s="312" t="s">
        <v>85</v>
      </c>
      <c r="I118" s="73">
        <f t="shared" si="5"/>
        <v>139.33742074415542</v>
      </c>
      <c r="J118" s="30"/>
      <c r="K118" s="11"/>
    </row>
    <row r="119" spans="1:13">
      <c r="A119" s="604" t="s">
        <v>353</v>
      </c>
      <c r="B119" s="310">
        <f>+ตาราง3.2กิจกรรมย่อย!D181</f>
        <v>5672272.96</v>
      </c>
      <c r="C119" s="310">
        <f>+ตาราง3.2กิจกรรมย่อย!E181</f>
        <v>19973035.030000001</v>
      </c>
      <c r="D119" s="310">
        <f>+ตาราง3.2กิจกรรมย่อย!F181</f>
        <v>271977.5</v>
      </c>
      <c r="E119" s="310">
        <f>+ตาราง3.2กิจกรรมย่อย!G181</f>
        <v>4773901.4000000004</v>
      </c>
      <c r="F119" s="311">
        <f t="shared" si="4"/>
        <v>30691186.890000001</v>
      </c>
      <c r="G119" s="279">
        <f>+'ตาราง1.1 '!G116</f>
        <v>196989</v>
      </c>
      <c r="H119" s="312" t="s">
        <v>85</v>
      </c>
      <c r="I119" s="73">
        <f t="shared" si="5"/>
        <v>155.80152643040984</v>
      </c>
      <c r="J119" s="30"/>
      <c r="K119" s="11"/>
    </row>
    <row r="120" spans="1:13">
      <c r="A120" s="604" t="s">
        <v>354</v>
      </c>
      <c r="B120" s="310">
        <f>+ตาราง3.2กิจกรรมย่อย!D182</f>
        <v>1450297.06</v>
      </c>
      <c r="C120" s="310">
        <f>+ตาราง3.2กิจกรรมย่อย!E182</f>
        <v>5077890.26</v>
      </c>
      <c r="D120" s="310">
        <f>+ตาราง3.2กิจกรรมย่อย!F182</f>
        <v>392424.68</v>
      </c>
      <c r="E120" s="310">
        <f>+ตาราง3.2กิจกรรมย่อย!G182</f>
        <v>445154.79</v>
      </c>
      <c r="F120" s="311">
        <f t="shared" si="4"/>
        <v>7365766.79</v>
      </c>
      <c r="G120" s="279">
        <f>+'ตาราง1.1 '!G117</f>
        <v>59</v>
      </c>
      <c r="H120" s="312" t="s">
        <v>154</v>
      </c>
      <c r="I120" s="73">
        <f t="shared" si="5"/>
        <v>124843.50491525423</v>
      </c>
      <c r="J120" s="30"/>
      <c r="K120" s="11"/>
    </row>
    <row r="121" spans="1:13">
      <c r="A121" s="604" t="s">
        <v>355</v>
      </c>
      <c r="B121" s="310">
        <f>+ตาราง3.2กิจกรรมย่อย!D183</f>
        <v>1708127.65</v>
      </c>
      <c r="C121" s="310">
        <f>+ตาราง3.2กิจกรรมย่อย!E183</f>
        <v>5980626.3099999996</v>
      </c>
      <c r="D121" s="310">
        <f>+ตาราง3.2กิจกรรมย่อย!F183</f>
        <v>610006.68000000005</v>
      </c>
      <c r="E121" s="310">
        <f>+ตาราง3.2กิจกรรมย่อย!G183</f>
        <v>4605049.59</v>
      </c>
      <c r="F121" s="311">
        <f t="shared" si="4"/>
        <v>12903810.229999999</v>
      </c>
      <c r="G121" s="279">
        <f>+'ตาราง1.1 '!G118</f>
        <v>14419</v>
      </c>
      <c r="H121" s="312" t="s">
        <v>85</v>
      </c>
      <c r="I121" s="73">
        <f t="shared" si="5"/>
        <v>894.91713919134463</v>
      </c>
      <c r="J121" s="30"/>
      <c r="K121" s="11"/>
    </row>
    <row r="122" spans="1:13">
      <c r="A122" s="607" t="s">
        <v>336</v>
      </c>
      <c r="B122" s="310">
        <f>+ตาราง3.2กิจกรรมย่อย!D184</f>
        <v>1837042.95</v>
      </c>
      <c r="C122" s="310">
        <f>+ตาราง3.2กิจกรรมย่อย!E184</f>
        <v>6431994.3300000001</v>
      </c>
      <c r="D122" s="310">
        <f>+ตาราง3.2กิจกรรมย่อย!F184</f>
        <v>563381.96</v>
      </c>
      <c r="E122" s="310">
        <f>+ตาราง3.2กิจกรรมย่อย!G184</f>
        <v>1504316.2</v>
      </c>
      <c r="F122" s="311">
        <f t="shared" si="4"/>
        <v>10336735.439999999</v>
      </c>
      <c r="G122" s="279">
        <f>+'ตาราง1.1 '!G119</f>
        <v>1106</v>
      </c>
      <c r="H122" s="417" t="s">
        <v>328</v>
      </c>
      <c r="I122" s="73">
        <f t="shared" si="5"/>
        <v>9346.0537432188066</v>
      </c>
      <c r="J122" s="30"/>
      <c r="K122" s="11"/>
    </row>
    <row r="123" spans="1:13">
      <c r="A123" s="611" t="s">
        <v>356</v>
      </c>
      <c r="B123" s="628">
        <f>+ตาราง3.2กิจกรรมย่อย!D185</f>
        <v>2159331.2000000002</v>
      </c>
      <c r="C123" s="628">
        <f>+ตาราง3.2กิจกรรมย่อย!E185</f>
        <v>7673256.4000000004</v>
      </c>
      <c r="D123" s="628">
        <f>+ตาราง3.2กิจกรรมย่อย!F185</f>
        <v>31083.14</v>
      </c>
      <c r="E123" s="628">
        <f>+ตาราง3.2กิจกรรมย่อย!G185</f>
        <v>1228013.22</v>
      </c>
      <c r="F123" s="629">
        <f t="shared" si="4"/>
        <v>11091683.960000003</v>
      </c>
      <c r="G123" s="630">
        <f>+'ตาราง1.1 '!G120</f>
        <v>2858</v>
      </c>
      <c r="H123" s="230" t="s">
        <v>330</v>
      </c>
      <c r="I123" s="41">
        <f>+F123/G123</f>
        <v>3880.9251084674606</v>
      </c>
      <c r="J123" s="30"/>
      <c r="K123" s="11"/>
    </row>
    <row r="124" spans="1:13" ht="21.75" thickBot="1">
      <c r="A124" s="612"/>
      <c r="B124" s="307" t="e">
        <f>SUM(B5:B123)</f>
        <v>#REF!</v>
      </c>
      <c r="C124" s="307" t="e">
        <f>SUM(C5:C123)</f>
        <v>#REF!</v>
      </c>
      <c r="D124" s="307" t="e">
        <f>SUM(D5:D123)</f>
        <v>#REF!</v>
      </c>
      <c r="E124" s="307" t="e">
        <f>SUM(E5:E123)</f>
        <v>#REF!</v>
      </c>
      <c r="F124" s="307" t="e">
        <f>SUM(F5:F123)</f>
        <v>#REF!</v>
      </c>
      <c r="G124" s="465"/>
      <c r="H124" s="308"/>
      <c r="I124" s="308"/>
    </row>
    <row r="125" spans="1:13" ht="21.75" thickTop="1">
      <c r="B125" s="46"/>
      <c r="C125" s="46"/>
      <c r="D125" s="46"/>
      <c r="E125" s="46"/>
      <c r="F125" s="46"/>
    </row>
    <row r="126" spans="1:13">
      <c r="A126" s="613"/>
      <c r="B126" s="314"/>
      <c r="C126" s="314"/>
      <c r="D126" s="314"/>
      <c r="E126" s="314"/>
      <c r="F126" s="314"/>
      <c r="J126" s="261"/>
      <c r="K126" s="11"/>
    </row>
    <row r="127" spans="1:13">
      <c r="A127" s="614"/>
      <c r="B127" s="11"/>
      <c r="C127" s="11"/>
      <c r="D127" s="11"/>
      <c r="E127" s="11"/>
      <c r="F127" s="11"/>
      <c r="H127" s="14"/>
      <c r="I127" s="14"/>
      <c r="J127" s="14"/>
      <c r="K127" s="14"/>
      <c r="L127" s="14"/>
      <c r="M127" s="309"/>
    </row>
    <row r="128" spans="1:13">
      <c r="B128" s="46"/>
      <c r="C128" s="46"/>
      <c r="D128" s="46"/>
      <c r="E128" s="46"/>
      <c r="F128" s="46"/>
      <c r="H128" s="14"/>
      <c r="I128" s="14"/>
      <c r="J128" s="14"/>
      <c r="K128" s="14"/>
      <c r="L128" s="14"/>
      <c r="M128" s="188"/>
    </row>
    <row r="129" spans="2:13">
      <c r="B129" s="46"/>
      <c r="D129" s="46"/>
      <c r="E129" s="46"/>
      <c r="H129" s="14"/>
      <c r="I129" s="14"/>
      <c r="J129" s="14"/>
      <c r="K129" s="14"/>
      <c r="L129" s="14"/>
      <c r="M129" s="188"/>
    </row>
    <row r="130" spans="2:13">
      <c r="C130" s="280"/>
      <c r="D130" s="280"/>
      <c r="H130" s="14"/>
      <c r="I130" s="14"/>
      <c r="J130" s="14"/>
      <c r="K130" s="14"/>
      <c r="L130" s="14"/>
      <c r="M130" s="188"/>
    </row>
    <row r="131" spans="2:13">
      <c r="B131" s="11"/>
      <c r="C131" s="11"/>
      <c r="D131" s="11"/>
      <c r="E131" s="11"/>
    </row>
    <row r="133" spans="2:13">
      <c r="E133" s="11"/>
    </row>
  </sheetData>
  <mergeCells count="1">
    <mergeCell ref="A2:B2"/>
  </mergeCells>
  <pageMargins left="0.70866141732283472" right="0.70866141732283472" top="0.55118110236220474" bottom="0.74803149606299213" header="0.31496062992125984" footer="0.31496062992125984"/>
  <pageSetup paperSize="9" scale="7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20E5-D6C5-4B0C-A904-AA57ED8772EA}">
  <sheetPr>
    <tabColor rgb="FF00B050"/>
    <pageSetUpPr fitToPage="1"/>
  </sheetPr>
  <dimension ref="B1:P58"/>
  <sheetViews>
    <sheetView topLeftCell="A8" workbookViewId="0">
      <selection activeCell="N28" sqref="N28"/>
    </sheetView>
  </sheetViews>
  <sheetFormatPr defaultRowHeight="21.1"/>
  <cols>
    <col min="1" max="1" width="9.125" style="1"/>
    <col min="2" max="2" width="42.25" style="1" customWidth="1"/>
    <col min="3" max="4" width="18.25" style="1" customWidth="1"/>
    <col min="5" max="5" width="18.25" style="562" customWidth="1"/>
    <col min="6" max="7" width="18.25" style="1" customWidth="1"/>
    <col min="8" max="8" width="7.25" style="5" customWidth="1"/>
    <col min="9" max="9" width="14.375" style="261" hidden="1" customWidth="1"/>
    <col min="10" max="10" width="15.125" style="45" hidden="1" customWidth="1"/>
    <col min="11" max="11" width="12.875" style="1" hidden="1" customWidth="1"/>
    <col min="12" max="13" width="9.125" style="1"/>
    <col min="14" max="15" width="18.125" style="1" bestFit="1" customWidth="1"/>
    <col min="16" max="16" width="15.25" style="1" bestFit="1" customWidth="1"/>
    <col min="17" max="253" width="9.125" style="1"/>
    <col min="254" max="254" width="40.875" style="1" customWidth="1"/>
    <col min="255" max="259" width="18.25" style="1" customWidth="1"/>
    <col min="260" max="260" width="7.25" style="1" customWidth="1"/>
    <col min="261" max="261" width="9.875" style="1" customWidth="1"/>
    <col min="262" max="262" width="14" style="1" bestFit="1" customWidth="1"/>
    <col min="263" max="263" width="12.875" style="1" bestFit="1" customWidth="1"/>
    <col min="264" max="264" width="16.625" style="1" bestFit="1" customWidth="1"/>
    <col min="265" max="265" width="16.375" style="1" bestFit="1" customWidth="1"/>
    <col min="266" max="509" width="9.125" style="1"/>
    <col min="510" max="510" width="40.875" style="1" customWidth="1"/>
    <col min="511" max="515" width="18.25" style="1" customWidth="1"/>
    <col min="516" max="516" width="7.25" style="1" customWidth="1"/>
    <col min="517" max="517" width="9.875" style="1" customWidth="1"/>
    <col min="518" max="518" width="14" style="1" bestFit="1" customWidth="1"/>
    <col min="519" max="519" width="12.875" style="1" bestFit="1" customWidth="1"/>
    <col min="520" max="520" width="16.625" style="1" bestFit="1" customWidth="1"/>
    <col min="521" max="521" width="16.375" style="1" bestFit="1" customWidth="1"/>
    <col min="522" max="765" width="9.125" style="1"/>
    <col min="766" max="766" width="40.875" style="1" customWidth="1"/>
    <col min="767" max="771" width="18.25" style="1" customWidth="1"/>
    <col min="772" max="772" width="7.25" style="1" customWidth="1"/>
    <col min="773" max="773" width="9.875" style="1" customWidth="1"/>
    <col min="774" max="774" width="14" style="1" bestFit="1" customWidth="1"/>
    <col min="775" max="775" width="12.875" style="1" bestFit="1" customWidth="1"/>
    <col min="776" max="776" width="16.625" style="1" bestFit="1" customWidth="1"/>
    <col min="777" max="777" width="16.375" style="1" bestFit="1" customWidth="1"/>
    <col min="778" max="1021" width="9.125" style="1"/>
    <col min="1022" max="1022" width="40.875" style="1" customWidth="1"/>
    <col min="1023" max="1027" width="18.25" style="1" customWidth="1"/>
    <col min="1028" max="1028" width="7.25" style="1" customWidth="1"/>
    <col min="1029" max="1029" width="9.875" style="1" customWidth="1"/>
    <col min="1030" max="1030" width="14" style="1" bestFit="1" customWidth="1"/>
    <col min="1031" max="1031" width="12.875" style="1" bestFit="1" customWidth="1"/>
    <col min="1032" max="1032" width="16.625" style="1" bestFit="1" customWidth="1"/>
    <col min="1033" max="1033" width="16.375" style="1" bestFit="1" customWidth="1"/>
    <col min="1034" max="1277" width="9.125" style="1"/>
    <col min="1278" max="1278" width="40.875" style="1" customWidth="1"/>
    <col min="1279" max="1283" width="18.25" style="1" customWidth="1"/>
    <col min="1284" max="1284" width="7.25" style="1" customWidth="1"/>
    <col min="1285" max="1285" width="9.875" style="1" customWidth="1"/>
    <col min="1286" max="1286" width="14" style="1" bestFit="1" customWidth="1"/>
    <col min="1287" max="1287" width="12.875" style="1" bestFit="1" customWidth="1"/>
    <col min="1288" max="1288" width="16.625" style="1" bestFit="1" customWidth="1"/>
    <col min="1289" max="1289" width="16.375" style="1" bestFit="1" customWidth="1"/>
    <col min="1290" max="1533" width="9.125" style="1"/>
    <col min="1534" max="1534" width="40.875" style="1" customWidth="1"/>
    <col min="1535" max="1539" width="18.25" style="1" customWidth="1"/>
    <col min="1540" max="1540" width="7.25" style="1" customWidth="1"/>
    <col min="1541" max="1541" width="9.875" style="1" customWidth="1"/>
    <col min="1542" max="1542" width="14" style="1" bestFit="1" customWidth="1"/>
    <col min="1543" max="1543" width="12.875" style="1" bestFit="1" customWidth="1"/>
    <col min="1544" max="1544" width="16.625" style="1" bestFit="1" customWidth="1"/>
    <col min="1545" max="1545" width="16.375" style="1" bestFit="1" customWidth="1"/>
    <col min="1546" max="1789" width="9.125" style="1"/>
    <col min="1790" max="1790" width="40.875" style="1" customWidth="1"/>
    <col min="1791" max="1795" width="18.25" style="1" customWidth="1"/>
    <col min="1796" max="1796" width="7.25" style="1" customWidth="1"/>
    <col min="1797" max="1797" width="9.875" style="1" customWidth="1"/>
    <col min="1798" max="1798" width="14" style="1" bestFit="1" customWidth="1"/>
    <col min="1799" max="1799" width="12.875" style="1" bestFit="1" customWidth="1"/>
    <col min="1800" max="1800" width="16.625" style="1" bestFit="1" customWidth="1"/>
    <col min="1801" max="1801" width="16.375" style="1" bestFit="1" customWidth="1"/>
    <col min="1802" max="2045" width="9.125" style="1"/>
    <col min="2046" max="2046" width="40.875" style="1" customWidth="1"/>
    <col min="2047" max="2051" width="18.25" style="1" customWidth="1"/>
    <col min="2052" max="2052" width="7.25" style="1" customWidth="1"/>
    <col min="2053" max="2053" width="9.875" style="1" customWidth="1"/>
    <col min="2054" max="2054" width="14" style="1" bestFit="1" customWidth="1"/>
    <col min="2055" max="2055" width="12.875" style="1" bestFit="1" customWidth="1"/>
    <col min="2056" max="2056" width="16.625" style="1" bestFit="1" customWidth="1"/>
    <col min="2057" max="2057" width="16.375" style="1" bestFit="1" customWidth="1"/>
    <col min="2058" max="2301" width="9.125" style="1"/>
    <col min="2302" max="2302" width="40.875" style="1" customWidth="1"/>
    <col min="2303" max="2307" width="18.25" style="1" customWidth="1"/>
    <col min="2308" max="2308" width="7.25" style="1" customWidth="1"/>
    <col min="2309" max="2309" width="9.875" style="1" customWidth="1"/>
    <col min="2310" max="2310" width="14" style="1" bestFit="1" customWidth="1"/>
    <col min="2311" max="2311" width="12.875" style="1" bestFit="1" customWidth="1"/>
    <col min="2312" max="2312" width="16.625" style="1" bestFit="1" customWidth="1"/>
    <col min="2313" max="2313" width="16.375" style="1" bestFit="1" customWidth="1"/>
    <col min="2314" max="2557" width="9.125" style="1"/>
    <col min="2558" max="2558" width="40.875" style="1" customWidth="1"/>
    <col min="2559" max="2563" width="18.25" style="1" customWidth="1"/>
    <col min="2564" max="2564" width="7.25" style="1" customWidth="1"/>
    <col min="2565" max="2565" width="9.875" style="1" customWidth="1"/>
    <col min="2566" max="2566" width="14" style="1" bestFit="1" customWidth="1"/>
    <col min="2567" max="2567" width="12.875" style="1" bestFit="1" customWidth="1"/>
    <col min="2568" max="2568" width="16.625" style="1" bestFit="1" customWidth="1"/>
    <col min="2569" max="2569" width="16.375" style="1" bestFit="1" customWidth="1"/>
    <col min="2570" max="2813" width="9.125" style="1"/>
    <col min="2814" max="2814" width="40.875" style="1" customWidth="1"/>
    <col min="2815" max="2819" width="18.25" style="1" customWidth="1"/>
    <col min="2820" max="2820" width="7.25" style="1" customWidth="1"/>
    <col min="2821" max="2821" width="9.875" style="1" customWidth="1"/>
    <col min="2822" max="2822" width="14" style="1" bestFit="1" customWidth="1"/>
    <col min="2823" max="2823" width="12.875" style="1" bestFit="1" customWidth="1"/>
    <col min="2824" max="2824" width="16.625" style="1" bestFit="1" customWidth="1"/>
    <col min="2825" max="2825" width="16.375" style="1" bestFit="1" customWidth="1"/>
    <col min="2826" max="3069" width="9.125" style="1"/>
    <col min="3070" max="3070" width="40.875" style="1" customWidth="1"/>
    <col min="3071" max="3075" width="18.25" style="1" customWidth="1"/>
    <col min="3076" max="3076" width="7.25" style="1" customWidth="1"/>
    <col min="3077" max="3077" width="9.875" style="1" customWidth="1"/>
    <col min="3078" max="3078" width="14" style="1" bestFit="1" customWidth="1"/>
    <col min="3079" max="3079" width="12.875" style="1" bestFit="1" customWidth="1"/>
    <col min="3080" max="3080" width="16.625" style="1" bestFit="1" customWidth="1"/>
    <col min="3081" max="3081" width="16.375" style="1" bestFit="1" customWidth="1"/>
    <col min="3082" max="3325" width="9.125" style="1"/>
    <col min="3326" max="3326" width="40.875" style="1" customWidth="1"/>
    <col min="3327" max="3331" width="18.25" style="1" customWidth="1"/>
    <col min="3332" max="3332" width="7.25" style="1" customWidth="1"/>
    <col min="3333" max="3333" width="9.875" style="1" customWidth="1"/>
    <col min="3334" max="3334" width="14" style="1" bestFit="1" customWidth="1"/>
    <col min="3335" max="3335" width="12.875" style="1" bestFit="1" customWidth="1"/>
    <col min="3336" max="3336" width="16.625" style="1" bestFit="1" customWidth="1"/>
    <col min="3337" max="3337" width="16.375" style="1" bestFit="1" customWidth="1"/>
    <col min="3338" max="3581" width="9.125" style="1"/>
    <col min="3582" max="3582" width="40.875" style="1" customWidth="1"/>
    <col min="3583" max="3587" width="18.25" style="1" customWidth="1"/>
    <col min="3588" max="3588" width="7.25" style="1" customWidth="1"/>
    <col min="3589" max="3589" width="9.875" style="1" customWidth="1"/>
    <col min="3590" max="3590" width="14" style="1" bestFit="1" customWidth="1"/>
    <col min="3591" max="3591" width="12.875" style="1" bestFit="1" customWidth="1"/>
    <col min="3592" max="3592" width="16.625" style="1" bestFit="1" customWidth="1"/>
    <col min="3593" max="3593" width="16.375" style="1" bestFit="1" customWidth="1"/>
    <col min="3594" max="3837" width="9.125" style="1"/>
    <col min="3838" max="3838" width="40.875" style="1" customWidth="1"/>
    <col min="3839" max="3843" width="18.25" style="1" customWidth="1"/>
    <col min="3844" max="3844" width="7.25" style="1" customWidth="1"/>
    <col min="3845" max="3845" width="9.875" style="1" customWidth="1"/>
    <col min="3846" max="3846" width="14" style="1" bestFit="1" customWidth="1"/>
    <col min="3847" max="3847" width="12.875" style="1" bestFit="1" customWidth="1"/>
    <col min="3848" max="3848" width="16.625" style="1" bestFit="1" customWidth="1"/>
    <col min="3849" max="3849" width="16.375" style="1" bestFit="1" customWidth="1"/>
    <col min="3850" max="4093" width="9.125" style="1"/>
    <col min="4094" max="4094" width="40.875" style="1" customWidth="1"/>
    <col min="4095" max="4099" width="18.25" style="1" customWidth="1"/>
    <col min="4100" max="4100" width="7.25" style="1" customWidth="1"/>
    <col min="4101" max="4101" width="9.875" style="1" customWidth="1"/>
    <col min="4102" max="4102" width="14" style="1" bestFit="1" customWidth="1"/>
    <col min="4103" max="4103" width="12.875" style="1" bestFit="1" customWidth="1"/>
    <col min="4104" max="4104" width="16.625" style="1" bestFit="1" customWidth="1"/>
    <col min="4105" max="4105" width="16.375" style="1" bestFit="1" customWidth="1"/>
    <col min="4106" max="4349" width="9.125" style="1"/>
    <col min="4350" max="4350" width="40.875" style="1" customWidth="1"/>
    <col min="4351" max="4355" width="18.25" style="1" customWidth="1"/>
    <col min="4356" max="4356" width="7.25" style="1" customWidth="1"/>
    <col min="4357" max="4357" width="9.875" style="1" customWidth="1"/>
    <col min="4358" max="4358" width="14" style="1" bestFit="1" customWidth="1"/>
    <col min="4359" max="4359" width="12.875" style="1" bestFit="1" customWidth="1"/>
    <col min="4360" max="4360" width="16.625" style="1" bestFit="1" customWidth="1"/>
    <col min="4361" max="4361" width="16.375" style="1" bestFit="1" customWidth="1"/>
    <col min="4362" max="4605" width="9.125" style="1"/>
    <col min="4606" max="4606" width="40.875" style="1" customWidth="1"/>
    <col min="4607" max="4611" width="18.25" style="1" customWidth="1"/>
    <col min="4612" max="4612" width="7.25" style="1" customWidth="1"/>
    <col min="4613" max="4613" width="9.875" style="1" customWidth="1"/>
    <col min="4614" max="4614" width="14" style="1" bestFit="1" customWidth="1"/>
    <col min="4615" max="4615" width="12.875" style="1" bestFit="1" customWidth="1"/>
    <col min="4616" max="4616" width="16.625" style="1" bestFit="1" customWidth="1"/>
    <col min="4617" max="4617" width="16.375" style="1" bestFit="1" customWidth="1"/>
    <col min="4618" max="4861" width="9.125" style="1"/>
    <col min="4862" max="4862" width="40.875" style="1" customWidth="1"/>
    <col min="4863" max="4867" width="18.25" style="1" customWidth="1"/>
    <col min="4868" max="4868" width="7.25" style="1" customWidth="1"/>
    <col min="4869" max="4869" width="9.875" style="1" customWidth="1"/>
    <col min="4870" max="4870" width="14" style="1" bestFit="1" customWidth="1"/>
    <col min="4871" max="4871" width="12.875" style="1" bestFit="1" customWidth="1"/>
    <col min="4872" max="4872" width="16.625" style="1" bestFit="1" customWidth="1"/>
    <col min="4873" max="4873" width="16.375" style="1" bestFit="1" customWidth="1"/>
    <col min="4874" max="5117" width="9.125" style="1"/>
    <col min="5118" max="5118" width="40.875" style="1" customWidth="1"/>
    <col min="5119" max="5123" width="18.25" style="1" customWidth="1"/>
    <col min="5124" max="5124" width="7.25" style="1" customWidth="1"/>
    <col min="5125" max="5125" width="9.875" style="1" customWidth="1"/>
    <col min="5126" max="5126" width="14" style="1" bestFit="1" customWidth="1"/>
    <col min="5127" max="5127" width="12.875" style="1" bestFit="1" customWidth="1"/>
    <col min="5128" max="5128" width="16.625" style="1" bestFit="1" customWidth="1"/>
    <col min="5129" max="5129" width="16.375" style="1" bestFit="1" customWidth="1"/>
    <col min="5130" max="5373" width="9.125" style="1"/>
    <col min="5374" max="5374" width="40.875" style="1" customWidth="1"/>
    <col min="5375" max="5379" width="18.25" style="1" customWidth="1"/>
    <col min="5380" max="5380" width="7.25" style="1" customWidth="1"/>
    <col min="5381" max="5381" width="9.875" style="1" customWidth="1"/>
    <col min="5382" max="5382" width="14" style="1" bestFit="1" customWidth="1"/>
    <col min="5383" max="5383" width="12.875" style="1" bestFit="1" customWidth="1"/>
    <col min="5384" max="5384" width="16.625" style="1" bestFit="1" customWidth="1"/>
    <col min="5385" max="5385" width="16.375" style="1" bestFit="1" customWidth="1"/>
    <col min="5386" max="5629" width="9.125" style="1"/>
    <col min="5630" max="5630" width="40.875" style="1" customWidth="1"/>
    <col min="5631" max="5635" width="18.25" style="1" customWidth="1"/>
    <col min="5636" max="5636" width="7.25" style="1" customWidth="1"/>
    <col min="5637" max="5637" width="9.875" style="1" customWidth="1"/>
    <col min="5638" max="5638" width="14" style="1" bestFit="1" customWidth="1"/>
    <col min="5639" max="5639" width="12.875" style="1" bestFit="1" customWidth="1"/>
    <col min="5640" max="5640" width="16.625" style="1" bestFit="1" customWidth="1"/>
    <col min="5641" max="5641" width="16.375" style="1" bestFit="1" customWidth="1"/>
    <col min="5642" max="5885" width="9.125" style="1"/>
    <col min="5886" max="5886" width="40.875" style="1" customWidth="1"/>
    <col min="5887" max="5891" width="18.25" style="1" customWidth="1"/>
    <col min="5892" max="5892" width="7.25" style="1" customWidth="1"/>
    <col min="5893" max="5893" width="9.875" style="1" customWidth="1"/>
    <col min="5894" max="5894" width="14" style="1" bestFit="1" customWidth="1"/>
    <col min="5895" max="5895" width="12.875" style="1" bestFit="1" customWidth="1"/>
    <col min="5896" max="5896" width="16.625" style="1" bestFit="1" customWidth="1"/>
    <col min="5897" max="5897" width="16.375" style="1" bestFit="1" customWidth="1"/>
    <col min="5898" max="6141" width="9.125" style="1"/>
    <col min="6142" max="6142" width="40.875" style="1" customWidth="1"/>
    <col min="6143" max="6147" width="18.25" style="1" customWidth="1"/>
    <col min="6148" max="6148" width="7.25" style="1" customWidth="1"/>
    <col min="6149" max="6149" width="9.875" style="1" customWidth="1"/>
    <col min="6150" max="6150" width="14" style="1" bestFit="1" customWidth="1"/>
    <col min="6151" max="6151" width="12.875" style="1" bestFit="1" customWidth="1"/>
    <col min="6152" max="6152" width="16.625" style="1" bestFit="1" customWidth="1"/>
    <col min="6153" max="6153" width="16.375" style="1" bestFit="1" customWidth="1"/>
    <col min="6154" max="6397" width="9.125" style="1"/>
    <col min="6398" max="6398" width="40.875" style="1" customWidth="1"/>
    <col min="6399" max="6403" width="18.25" style="1" customWidth="1"/>
    <col min="6404" max="6404" width="7.25" style="1" customWidth="1"/>
    <col min="6405" max="6405" width="9.875" style="1" customWidth="1"/>
    <col min="6406" max="6406" width="14" style="1" bestFit="1" customWidth="1"/>
    <col min="6407" max="6407" width="12.875" style="1" bestFit="1" customWidth="1"/>
    <col min="6408" max="6408" width="16.625" style="1" bestFit="1" customWidth="1"/>
    <col min="6409" max="6409" width="16.375" style="1" bestFit="1" customWidth="1"/>
    <col min="6410" max="6653" width="9.125" style="1"/>
    <col min="6654" max="6654" width="40.875" style="1" customWidth="1"/>
    <col min="6655" max="6659" width="18.25" style="1" customWidth="1"/>
    <col min="6660" max="6660" width="7.25" style="1" customWidth="1"/>
    <col min="6661" max="6661" width="9.875" style="1" customWidth="1"/>
    <col min="6662" max="6662" width="14" style="1" bestFit="1" customWidth="1"/>
    <col min="6663" max="6663" width="12.875" style="1" bestFit="1" customWidth="1"/>
    <col min="6664" max="6664" width="16.625" style="1" bestFit="1" customWidth="1"/>
    <col min="6665" max="6665" width="16.375" style="1" bestFit="1" customWidth="1"/>
    <col min="6666" max="6909" width="9.125" style="1"/>
    <col min="6910" max="6910" width="40.875" style="1" customWidth="1"/>
    <col min="6911" max="6915" width="18.25" style="1" customWidth="1"/>
    <col min="6916" max="6916" width="7.25" style="1" customWidth="1"/>
    <col min="6917" max="6917" width="9.875" style="1" customWidth="1"/>
    <col min="6918" max="6918" width="14" style="1" bestFit="1" customWidth="1"/>
    <col min="6919" max="6919" width="12.875" style="1" bestFit="1" customWidth="1"/>
    <col min="6920" max="6920" width="16.625" style="1" bestFit="1" customWidth="1"/>
    <col min="6921" max="6921" width="16.375" style="1" bestFit="1" customWidth="1"/>
    <col min="6922" max="7165" width="9.125" style="1"/>
    <col min="7166" max="7166" width="40.875" style="1" customWidth="1"/>
    <col min="7167" max="7171" width="18.25" style="1" customWidth="1"/>
    <col min="7172" max="7172" width="7.25" style="1" customWidth="1"/>
    <col min="7173" max="7173" width="9.875" style="1" customWidth="1"/>
    <col min="7174" max="7174" width="14" style="1" bestFit="1" customWidth="1"/>
    <col min="7175" max="7175" width="12.875" style="1" bestFit="1" customWidth="1"/>
    <col min="7176" max="7176" width="16.625" style="1" bestFit="1" customWidth="1"/>
    <col min="7177" max="7177" width="16.375" style="1" bestFit="1" customWidth="1"/>
    <col min="7178" max="7421" width="9.125" style="1"/>
    <col min="7422" max="7422" width="40.875" style="1" customWidth="1"/>
    <col min="7423" max="7427" width="18.25" style="1" customWidth="1"/>
    <col min="7428" max="7428" width="7.25" style="1" customWidth="1"/>
    <col min="7429" max="7429" width="9.875" style="1" customWidth="1"/>
    <col min="7430" max="7430" width="14" style="1" bestFit="1" customWidth="1"/>
    <col min="7431" max="7431" width="12.875" style="1" bestFit="1" customWidth="1"/>
    <col min="7432" max="7432" width="16.625" style="1" bestFit="1" customWidth="1"/>
    <col min="7433" max="7433" width="16.375" style="1" bestFit="1" customWidth="1"/>
    <col min="7434" max="7677" width="9.125" style="1"/>
    <col min="7678" max="7678" width="40.875" style="1" customWidth="1"/>
    <col min="7679" max="7683" width="18.25" style="1" customWidth="1"/>
    <col min="7684" max="7684" width="7.25" style="1" customWidth="1"/>
    <col min="7685" max="7685" width="9.875" style="1" customWidth="1"/>
    <col min="7686" max="7686" width="14" style="1" bestFit="1" customWidth="1"/>
    <col min="7687" max="7687" width="12.875" style="1" bestFit="1" customWidth="1"/>
    <col min="7688" max="7688" width="16.625" style="1" bestFit="1" customWidth="1"/>
    <col min="7689" max="7689" width="16.375" style="1" bestFit="1" customWidth="1"/>
    <col min="7690" max="7933" width="9.125" style="1"/>
    <col min="7934" max="7934" width="40.875" style="1" customWidth="1"/>
    <col min="7935" max="7939" width="18.25" style="1" customWidth="1"/>
    <col min="7940" max="7940" width="7.25" style="1" customWidth="1"/>
    <col min="7941" max="7941" width="9.875" style="1" customWidth="1"/>
    <col min="7942" max="7942" width="14" style="1" bestFit="1" customWidth="1"/>
    <col min="7943" max="7943" width="12.875" style="1" bestFit="1" customWidth="1"/>
    <col min="7944" max="7944" width="16.625" style="1" bestFit="1" customWidth="1"/>
    <col min="7945" max="7945" width="16.375" style="1" bestFit="1" customWidth="1"/>
    <col min="7946" max="8189" width="9.125" style="1"/>
    <col min="8190" max="8190" width="40.875" style="1" customWidth="1"/>
    <col min="8191" max="8195" width="18.25" style="1" customWidth="1"/>
    <col min="8196" max="8196" width="7.25" style="1" customWidth="1"/>
    <col min="8197" max="8197" width="9.875" style="1" customWidth="1"/>
    <col min="8198" max="8198" width="14" style="1" bestFit="1" customWidth="1"/>
    <col min="8199" max="8199" width="12.875" style="1" bestFit="1" customWidth="1"/>
    <col min="8200" max="8200" width="16.625" style="1" bestFit="1" customWidth="1"/>
    <col min="8201" max="8201" width="16.375" style="1" bestFit="1" customWidth="1"/>
    <col min="8202" max="8445" width="9.125" style="1"/>
    <col min="8446" max="8446" width="40.875" style="1" customWidth="1"/>
    <col min="8447" max="8451" width="18.25" style="1" customWidth="1"/>
    <col min="8452" max="8452" width="7.25" style="1" customWidth="1"/>
    <col min="8453" max="8453" width="9.875" style="1" customWidth="1"/>
    <col min="8454" max="8454" width="14" style="1" bestFit="1" customWidth="1"/>
    <col min="8455" max="8455" width="12.875" style="1" bestFit="1" customWidth="1"/>
    <col min="8456" max="8456" width="16.625" style="1" bestFit="1" customWidth="1"/>
    <col min="8457" max="8457" width="16.375" style="1" bestFit="1" customWidth="1"/>
    <col min="8458" max="8701" width="9.125" style="1"/>
    <col min="8702" max="8702" width="40.875" style="1" customWidth="1"/>
    <col min="8703" max="8707" width="18.25" style="1" customWidth="1"/>
    <col min="8708" max="8708" width="7.25" style="1" customWidth="1"/>
    <col min="8709" max="8709" width="9.875" style="1" customWidth="1"/>
    <col min="8710" max="8710" width="14" style="1" bestFit="1" customWidth="1"/>
    <col min="8711" max="8711" width="12.875" style="1" bestFit="1" customWidth="1"/>
    <col min="8712" max="8712" width="16.625" style="1" bestFit="1" customWidth="1"/>
    <col min="8713" max="8713" width="16.375" style="1" bestFit="1" customWidth="1"/>
    <col min="8714" max="8957" width="9.125" style="1"/>
    <col min="8958" max="8958" width="40.875" style="1" customWidth="1"/>
    <col min="8959" max="8963" width="18.25" style="1" customWidth="1"/>
    <col min="8964" max="8964" width="7.25" style="1" customWidth="1"/>
    <col min="8965" max="8965" width="9.875" style="1" customWidth="1"/>
    <col min="8966" max="8966" width="14" style="1" bestFit="1" customWidth="1"/>
    <col min="8967" max="8967" width="12.875" style="1" bestFit="1" customWidth="1"/>
    <col min="8968" max="8968" width="16.625" style="1" bestFit="1" customWidth="1"/>
    <col min="8969" max="8969" width="16.375" style="1" bestFit="1" customWidth="1"/>
    <col min="8970" max="9213" width="9.125" style="1"/>
    <col min="9214" max="9214" width="40.875" style="1" customWidth="1"/>
    <col min="9215" max="9219" width="18.25" style="1" customWidth="1"/>
    <col min="9220" max="9220" width="7.25" style="1" customWidth="1"/>
    <col min="9221" max="9221" width="9.875" style="1" customWidth="1"/>
    <col min="9222" max="9222" width="14" style="1" bestFit="1" customWidth="1"/>
    <col min="9223" max="9223" width="12.875" style="1" bestFit="1" customWidth="1"/>
    <col min="9224" max="9224" width="16.625" style="1" bestFit="1" customWidth="1"/>
    <col min="9225" max="9225" width="16.375" style="1" bestFit="1" customWidth="1"/>
    <col min="9226" max="9469" width="9.125" style="1"/>
    <col min="9470" max="9470" width="40.875" style="1" customWidth="1"/>
    <col min="9471" max="9475" width="18.25" style="1" customWidth="1"/>
    <col min="9476" max="9476" width="7.25" style="1" customWidth="1"/>
    <col min="9477" max="9477" width="9.875" style="1" customWidth="1"/>
    <col min="9478" max="9478" width="14" style="1" bestFit="1" customWidth="1"/>
    <col min="9479" max="9479" width="12.875" style="1" bestFit="1" customWidth="1"/>
    <col min="9480" max="9480" width="16.625" style="1" bestFit="1" customWidth="1"/>
    <col min="9481" max="9481" width="16.375" style="1" bestFit="1" customWidth="1"/>
    <col min="9482" max="9725" width="9.125" style="1"/>
    <col min="9726" max="9726" width="40.875" style="1" customWidth="1"/>
    <col min="9727" max="9731" width="18.25" style="1" customWidth="1"/>
    <col min="9732" max="9732" width="7.25" style="1" customWidth="1"/>
    <col min="9733" max="9733" width="9.875" style="1" customWidth="1"/>
    <col min="9734" max="9734" width="14" style="1" bestFit="1" customWidth="1"/>
    <col min="9735" max="9735" width="12.875" style="1" bestFit="1" customWidth="1"/>
    <col min="9736" max="9736" width="16.625" style="1" bestFit="1" customWidth="1"/>
    <col min="9737" max="9737" width="16.375" style="1" bestFit="1" customWidth="1"/>
    <col min="9738" max="9981" width="9.125" style="1"/>
    <col min="9982" max="9982" width="40.875" style="1" customWidth="1"/>
    <col min="9983" max="9987" width="18.25" style="1" customWidth="1"/>
    <col min="9988" max="9988" width="7.25" style="1" customWidth="1"/>
    <col min="9989" max="9989" width="9.875" style="1" customWidth="1"/>
    <col min="9990" max="9990" width="14" style="1" bestFit="1" customWidth="1"/>
    <col min="9991" max="9991" width="12.875" style="1" bestFit="1" customWidth="1"/>
    <col min="9992" max="9992" width="16.625" style="1" bestFit="1" customWidth="1"/>
    <col min="9993" max="9993" width="16.375" style="1" bestFit="1" customWidth="1"/>
    <col min="9994" max="10237" width="9.125" style="1"/>
    <col min="10238" max="10238" width="40.875" style="1" customWidth="1"/>
    <col min="10239" max="10243" width="18.25" style="1" customWidth="1"/>
    <col min="10244" max="10244" width="7.25" style="1" customWidth="1"/>
    <col min="10245" max="10245" width="9.875" style="1" customWidth="1"/>
    <col min="10246" max="10246" width="14" style="1" bestFit="1" customWidth="1"/>
    <col min="10247" max="10247" width="12.875" style="1" bestFit="1" customWidth="1"/>
    <col min="10248" max="10248" width="16.625" style="1" bestFit="1" customWidth="1"/>
    <col min="10249" max="10249" width="16.375" style="1" bestFit="1" customWidth="1"/>
    <col min="10250" max="10493" width="9.125" style="1"/>
    <col min="10494" max="10494" width="40.875" style="1" customWidth="1"/>
    <col min="10495" max="10499" width="18.25" style="1" customWidth="1"/>
    <col min="10500" max="10500" width="7.25" style="1" customWidth="1"/>
    <col min="10501" max="10501" width="9.875" style="1" customWidth="1"/>
    <col min="10502" max="10502" width="14" style="1" bestFit="1" customWidth="1"/>
    <col min="10503" max="10503" width="12.875" style="1" bestFit="1" customWidth="1"/>
    <col min="10504" max="10504" width="16.625" style="1" bestFit="1" customWidth="1"/>
    <col min="10505" max="10505" width="16.375" style="1" bestFit="1" customWidth="1"/>
    <col min="10506" max="10749" width="9.125" style="1"/>
    <col min="10750" max="10750" width="40.875" style="1" customWidth="1"/>
    <col min="10751" max="10755" width="18.25" style="1" customWidth="1"/>
    <col min="10756" max="10756" width="7.25" style="1" customWidth="1"/>
    <col min="10757" max="10757" width="9.875" style="1" customWidth="1"/>
    <col min="10758" max="10758" width="14" style="1" bestFit="1" customWidth="1"/>
    <col min="10759" max="10759" width="12.875" style="1" bestFit="1" customWidth="1"/>
    <col min="10760" max="10760" width="16.625" style="1" bestFit="1" customWidth="1"/>
    <col min="10761" max="10761" width="16.375" style="1" bestFit="1" customWidth="1"/>
    <col min="10762" max="11005" width="9.125" style="1"/>
    <col min="11006" max="11006" width="40.875" style="1" customWidth="1"/>
    <col min="11007" max="11011" width="18.25" style="1" customWidth="1"/>
    <col min="11012" max="11012" width="7.25" style="1" customWidth="1"/>
    <col min="11013" max="11013" width="9.875" style="1" customWidth="1"/>
    <col min="11014" max="11014" width="14" style="1" bestFit="1" customWidth="1"/>
    <col min="11015" max="11015" width="12.875" style="1" bestFit="1" customWidth="1"/>
    <col min="11016" max="11016" width="16.625" style="1" bestFit="1" customWidth="1"/>
    <col min="11017" max="11017" width="16.375" style="1" bestFit="1" customWidth="1"/>
    <col min="11018" max="11261" width="9.125" style="1"/>
    <col min="11262" max="11262" width="40.875" style="1" customWidth="1"/>
    <col min="11263" max="11267" width="18.25" style="1" customWidth="1"/>
    <col min="11268" max="11268" width="7.25" style="1" customWidth="1"/>
    <col min="11269" max="11269" width="9.875" style="1" customWidth="1"/>
    <col min="11270" max="11270" width="14" style="1" bestFit="1" customWidth="1"/>
    <col min="11271" max="11271" width="12.875" style="1" bestFit="1" customWidth="1"/>
    <col min="11272" max="11272" width="16.625" style="1" bestFit="1" customWidth="1"/>
    <col min="11273" max="11273" width="16.375" style="1" bestFit="1" customWidth="1"/>
    <col min="11274" max="11517" width="9.125" style="1"/>
    <col min="11518" max="11518" width="40.875" style="1" customWidth="1"/>
    <col min="11519" max="11523" width="18.25" style="1" customWidth="1"/>
    <col min="11524" max="11524" width="7.25" style="1" customWidth="1"/>
    <col min="11525" max="11525" width="9.875" style="1" customWidth="1"/>
    <col min="11526" max="11526" width="14" style="1" bestFit="1" customWidth="1"/>
    <col min="11527" max="11527" width="12.875" style="1" bestFit="1" customWidth="1"/>
    <col min="11528" max="11528" width="16.625" style="1" bestFit="1" customWidth="1"/>
    <col min="11529" max="11529" width="16.375" style="1" bestFit="1" customWidth="1"/>
    <col min="11530" max="11773" width="9.125" style="1"/>
    <col min="11774" max="11774" width="40.875" style="1" customWidth="1"/>
    <col min="11775" max="11779" width="18.25" style="1" customWidth="1"/>
    <col min="11780" max="11780" width="7.25" style="1" customWidth="1"/>
    <col min="11781" max="11781" width="9.875" style="1" customWidth="1"/>
    <col min="11782" max="11782" width="14" style="1" bestFit="1" customWidth="1"/>
    <col min="11783" max="11783" width="12.875" style="1" bestFit="1" customWidth="1"/>
    <col min="11784" max="11784" width="16.625" style="1" bestFit="1" customWidth="1"/>
    <col min="11785" max="11785" width="16.375" style="1" bestFit="1" customWidth="1"/>
    <col min="11786" max="12029" width="9.125" style="1"/>
    <col min="12030" max="12030" width="40.875" style="1" customWidth="1"/>
    <col min="12031" max="12035" width="18.25" style="1" customWidth="1"/>
    <col min="12036" max="12036" width="7.25" style="1" customWidth="1"/>
    <col min="12037" max="12037" width="9.875" style="1" customWidth="1"/>
    <col min="12038" max="12038" width="14" style="1" bestFit="1" customWidth="1"/>
    <col min="12039" max="12039" width="12.875" style="1" bestFit="1" customWidth="1"/>
    <col min="12040" max="12040" width="16.625" style="1" bestFit="1" customWidth="1"/>
    <col min="12041" max="12041" width="16.375" style="1" bestFit="1" customWidth="1"/>
    <col min="12042" max="12285" width="9.125" style="1"/>
    <col min="12286" max="12286" width="40.875" style="1" customWidth="1"/>
    <col min="12287" max="12291" width="18.25" style="1" customWidth="1"/>
    <col min="12292" max="12292" width="7.25" style="1" customWidth="1"/>
    <col min="12293" max="12293" width="9.875" style="1" customWidth="1"/>
    <col min="12294" max="12294" width="14" style="1" bestFit="1" customWidth="1"/>
    <col min="12295" max="12295" width="12.875" style="1" bestFit="1" customWidth="1"/>
    <col min="12296" max="12296" width="16.625" style="1" bestFit="1" customWidth="1"/>
    <col min="12297" max="12297" width="16.375" style="1" bestFit="1" customWidth="1"/>
    <col min="12298" max="12541" width="9.125" style="1"/>
    <col min="12542" max="12542" width="40.875" style="1" customWidth="1"/>
    <col min="12543" max="12547" width="18.25" style="1" customWidth="1"/>
    <col min="12548" max="12548" width="7.25" style="1" customWidth="1"/>
    <col min="12549" max="12549" width="9.875" style="1" customWidth="1"/>
    <col min="12550" max="12550" width="14" style="1" bestFit="1" customWidth="1"/>
    <col min="12551" max="12551" width="12.875" style="1" bestFit="1" customWidth="1"/>
    <col min="12552" max="12552" width="16.625" style="1" bestFit="1" customWidth="1"/>
    <col min="12553" max="12553" width="16.375" style="1" bestFit="1" customWidth="1"/>
    <col min="12554" max="12797" width="9.125" style="1"/>
    <col min="12798" max="12798" width="40.875" style="1" customWidth="1"/>
    <col min="12799" max="12803" width="18.25" style="1" customWidth="1"/>
    <col min="12804" max="12804" width="7.25" style="1" customWidth="1"/>
    <col min="12805" max="12805" width="9.875" style="1" customWidth="1"/>
    <col min="12806" max="12806" width="14" style="1" bestFit="1" customWidth="1"/>
    <col min="12807" max="12807" width="12.875" style="1" bestFit="1" customWidth="1"/>
    <col min="12808" max="12808" width="16.625" style="1" bestFit="1" customWidth="1"/>
    <col min="12809" max="12809" width="16.375" style="1" bestFit="1" customWidth="1"/>
    <col min="12810" max="13053" width="9.125" style="1"/>
    <col min="13054" max="13054" width="40.875" style="1" customWidth="1"/>
    <col min="13055" max="13059" width="18.25" style="1" customWidth="1"/>
    <col min="13060" max="13060" width="7.25" style="1" customWidth="1"/>
    <col min="13061" max="13061" width="9.875" style="1" customWidth="1"/>
    <col min="13062" max="13062" width="14" style="1" bestFit="1" customWidth="1"/>
    <col min="13063" max="13063" width="12.875" style="1" bestFit="1" customWidth="1"/>
    <col min="13064" max="13064" width="16.625" style="1" bestFit="1" customWidth="1"/>
    <col min="13065" max="13065" width="16.375" style="1" bestFit="1" customWidth="1"/>
    <col min="13066" max="13309" width="9.125" style="1"/>
    <col min="13310" max="13310" width="40.875" style="1" customWidth="1"/>
    <col min="13311" max="13315" width="18.25" style="1" customWidth="1"/>
    <col min="13316" max="13316" width="7.25" style="1" customWidth="1"/>
    <col min="13317" max="13317" width="9.875" style="1" customWidth="1"/>
    <col min="13318" max="13318" width="14" style="1" bestFit="1" customWidth="1"/>
    <col min="13319" max="13319" width="12.875" style="1" bestFit="1" customWidth="1"/>
    <col min="13320" max="13320" width="16.625" style="1" bestFit="1" customWidth="1"/>
    <col min="13321" max="13321" width="16.375" style="1" bestFit="1" customWidth="1"/>
    <col min="13322" max="13565" width="9.125" style="1"/>
    <col min="13566" max="13566" width="40.875" style="1" customWidth="1"/>
    <col min="13567" max="13571" width="18.25" style="1" customWidth="1"/>
    <col min="13572" max="13572" width="7.25" style="1" customWidth="1"/>
    <col min="13573" max="13573" width="9.875" style="1" customWidth="1"/>
    <col min="13574" max="13574" width="14" style="1" bestFit="1" customWidth="1"/>
    <col min="13575" max="13575" width="12.875" style="1" bestFit="1" customWidth="1"/>
    <col min="13576" max="13576" width="16.625" style="1" bestFit="1" customWidth="1"/>
    <col min="13577" max="13577" width="16.375" style="1" bestFit="1" customWidth="1"/>
    <col min="13578" max="13821" width="9.125" style="1"/>
    <col min="13822" max="13822" width="40.875" style="1" customWidth="1"/>
    <col min="13823" max="13827" width="18.25" style="1" customWidth="1"/>
    <col min="13828" max="13828" width="7.25" style="1" customWidth="1"/>
    <col min="13829" max="13829" width="9.875" style="1" customWidth="1"/>
    <col min="13830" max="13830" width="14" style="1" bestFit="1" customWidth="1"/>
    <col min="13831" max="13831" width="12.875" style="1" bestFit="1" customWidth="1"/>
    <col min="13832" max="13832" width="16.625" style="1" bestFit="1" customWidth="1"/>
    <col min="13833" max="13833" width="16.375" style="1" bestFit="1" customWidth="1"/>
    <col min="13834" max="14077" width="9.125" style="1"/>
    <col min="14078" max="14078" width="40.875" style="1" customWidth="1"/>
    <col min="14079" max="14083" width="18.25" style="1" customWidth="1"/>
    <col min="14084" max="14084" width="7.25" style="1" customWidth="1"/>
    <col min="14085" max="14085" width="9.875" style="1" customWidth="1"/>
    <col min="14086" max="14086" width="14" style="1" bestFit="1" customWidth="1"/>
    <col min="14087" max="14087" width="12.875" style="1" bestFit="1" customWidth="1"/>
    <col min="14088" max="14088" width="16.625" style="1" bestFit="1" customWidth="1"/>
    <col min="14089" max="14089" width="16.375" style="1" bestFit="1" customWidth="1"/>
    <col min="14090" max="14333" width="9.125" style="1"/>
    <col min="14334" max="14334" width="40.875" style="1" customWidth="1"/>
    <col min="14335" max="14339" width="18.25" style="1" customWidth="1"/>
    <col min="14340" max="14340" width="7.25" style="1" customWidth="1"/>
    <col min="14341" max="14341" width="9.875" style="1" customWidth="1"/>
    <col min="14342" max="14342" width="14" style="1" bestFit="1" customWidth="1"/>
    <col min="14343" max="14343" width="12.875" style="1" bestFit="1" customWidth="1"/>
    <col min="14344" max="14344" width="16.625" style="1" bestFit="1" customWidth="1"/>
    <col min="14345" max="14345" width="16.375" style="1" bestFit="1" customWidth="1"/>
    <col min="14346" max="14589" width="9.125" style="1"/>
    <col min="14590" max="14590" width="40.875" style="1" customWidth="1"/>
    <col min="14591" max="14595" width="18.25" style="1" customWidth="1"/>
    <col min="14596" max="14596" width="7.25" style="1" customWidth="1"/>
    <col min="14597" max="14597" width="9.875" style="1" customWidth="1"/>
    <col min="14598" max="14598" width="14" style="1" bestFit="1" customWidth="1"/>
    <col min="14599" max="14599" width="12.875" style="1" bestFit="1" customWidth="1"/>
    <col min="14600" max="14600" width="16.625" style="1" bestFit="1" customWidth="1"/>
    <col min="14601" max="14601" width="16.375" style="1" bestFit="1" customWidth="1"/>
    <col min="14602" max="14845" width="9.125" style="1"/>
    <col min="14846" max="14846" width="40.875" style="1" customWidth="1"/>
    <col min="14847" max="14851" width="18.25" style="1" customWidth="1"/>
    <col min="14852" max="14852" width="7.25" style="1" customWidth="1"/>
    <col min="14853" max="14853" width="9.875" style="1" customWidth="1"/>
    <col min="14854" max="14854" width="14" style="1" bestFit="1" customWidth="1"/>
    <col min="14855" max="14855" width="12.875" style="1" bestFit="1" customWidth="1"/>
    <col min="14856" max="14856" width="16.625" style="1" bestFit="1" customWidth="1"/>
    <col min="14857" max="14857" width="16.375" style="1" bestFit="1" customWidth="1"/>
    <col min="14858" max="15101" width="9.125" style="1"/>
    <col min="15102" max="15102" width="40.875" style="1" customWidth="1"/>
    <col min="15103" max="15107" width="18.25" style="1" customWidth="1"/>
    <col min="15108" max="15108" width="7.25" style="1" customWidth="1"/>
    <col min="15109" max="15109" width="9.875" style="1" customWidth="1"/>
    <col min="15110" max="15110" width="14" style="1" bestFit="1" customWidth="1"/>
    <col min="15111" max="15111" width="12.875" style="1" bestFit="1" customWidth="1"/>
    <col min="15112" max="15112" width="16.625" style="1" bestFit="1" customWidth="1"/>
    <col min="15113" max="15113" width="16.375" style="1" bestFit="1" customWidth="1"/>
    <col min="15114" max="15357" width="9.125" style="1"/>
    <col min="15358" max="15358" width="40.875" style="1" customWidth="1"/>
    <col min="15359" max="15363" width="18.25" style="1" customWidth="1"/>
    <col min="15364" max="15364" width="7.25" style="1" customWidth="1"/>
    <col min="15365" max="15365" width="9.875" style="1" customWidth="1"/>
    <col min="15366" max="15366" width="14" style="1" bestFit="1" customWidth="1"/>
    <col min="15367" max="15367" width="12.875" style="1" bestFit="1" customWidth="1"/>
    <col min="15368" max="15368" width="16.625" style="1" bestFit="1" customWidth="1"/>
    <col min="15369" max="15369" width="16.375" style="1" bestFit="1" customWidth="1"/>
    <col min="15370" max="15613" width="9.125" style="1"/>
    <col min="15614" max="15614" width="40.875" style="1" customWidth="1"/>
    <col min="15615" max="15619" width="18.25" style="1" customWidth="1"/>
    <col min="15620" max="15620" width="7.25" style="1" customWidth="1"/>
    <col min="15621" max="15621" width="9.875" style="1" customWidth="1"/>
    <col min="15622" max="15622" width="14" style="1" bestFit="1" customWidth="1"/>
    <col min="15623" max="15623" width="12.875" style="1" bestFit="1" customWidth="1"/>
    <col min="15624" max="15624" width="16.625" style="1" bestFit="1" customWidth="1"/>
    <col min="15625" max="15625" width="16.375" style="1" bestFit="1" customWidth="1"/>
    <col min="15626" max="15869" width="9.125" style="1"/>
    <col min="15870" max="15870" width="40.875" style="1" customWidth="1"/>
    <col min="15871" max="15875" width="18.25" style="1" customWidth="1"/>
    <col min="15876" max="15876" width="7.25" style="1" customWidth="1"/>
    <col min="15877" max="15877" width="9.875" style="1" customWidth="1"/>
    <col min="15878" max="15878" width="14" style="1" bestFit="1" customWidth="1"/>
    <col min="15879" max="15879" width="12.875" style="1" bestFit="1" customWidth="1"/>
    <col min="15880" max="15880" width="16.625" style="1" bestFit="1" customWidth="1"/>
    <col min="15881" max="15881" width="16.375" style="1" bestFit="1" customWidth="1"/>
    <col min="15882" max="16125" width="9.125" style="1"/>
    <col min="16126" max="16126" width="40.875" style="1" customWidth="1"/>
    <col min="16127" max="16131" width="18.25" style="1" customWidth="1"/>
    <col min="16132" max="16132" width="7.25" style="1" customWidth="1"/>
    <col min="16133" max="16133" width="9.875" style="1" customWidth="1"/>
    <col min="16134" max="16134" width="14" style="1" bestFit="1" customWidth="1"/>
    <col min="16135" max="16135" width="12.875" style="1" bestFit="1" customWidth="1"/>
    <col min="16136" max="16136" width="16.625" style="1" bestFit="1" customWidth="1"/>
    <col min="16137" max="16137" width="16.375" style="1" bestFit="1" customWidth="1"/>
    <col min="16138" max="16380" width="9.125" style="1"/>
    <col min="16381" max="16384" width="9.125" style="1" customWidth="1"/>
  </cols>
  <sheetData>
    <row r="1" spans="2:10" s="22" customFormat="1" ht="30.75" customHeight="1">
      <c r="B1" s="665" t="s">
        <v>161</v>
      </c>
      <c r="C1" s="665"/>
      <c r="D1" s="665"/>
      <c r="E1" s="556"/>
      <c r="G1" s="23" t="s">
        <v>1</v>
      </c>
      <c r="H1" s="315"/>
      <c r="I1" s="278"/>
      <c r="J1" s="194"/>
    </row>
    <row r="2" spans="2:10" s="319" customFormat="1" ht="42.8" customHeight="1">
      <c r="B2" s="316" t="s">
        <v>45</v>
      </c>
      <c r="C2" s="317" t="s">
        <v>3</v>
      </c>
      <c r="D2" s="24" t="s">
        <v>4</v>
      </c>
      <c r="E2" s="557" t="s">
        <v>5</v>
      </c>
      <c r="F2" s="317" t="s">
        <v>51</v>
      </c>
      <c r="G2" s="24" t="s">
        <v>6</v>
      </c>
      <c r="H2" s="318"/>
      <c r="I2" s="566"/>
      <c r="J2" s="328"/>
    </row>
    <row r="3" spans="2:10">
      <c r="B3" s="20" t="s">
        <v>164</v>
      </c>
      <c r="C3" s="217">
        <v>39480308.93</v>
      </c>
      <c r="D3" s="217">
        <v>164647594.21000001</v>
      </c>
      <c r="E3" s="558">
        <v>8209835.0800000001</v>
      </c>
      <c r="F3" s="320">
        <v>5648860.8200000003</v>
      </c>
      <c r="G3" s="321">
        <f>SUM(C3:F3)</f>
        <v>217986599.04000002</v>
      </c>
      <c r="I3" s="261">
        <f>+'[2]ตาราง2 (2)'!M6</f>
        <v>239285095.71000001</v>
      </c>
      <c r="J3" s="45">
        <f t="shared" ref="J3:J28" si="0">+G3-I3</f>
        <v>-21298496.669999987</v>
      </c>
    </row>
    <row r="4" spans="2:10">
      <c r="B4" s="44" t="s">
        <v>278</v>
      </c>
      <c r="C4" s="28">
        <v>22560176.530000001</v>
      </c>
      <c r="D4" s="28">
        <v>92736402.99000001</v>
      </c>
      <c r="E4" s="559">
        <v>9464816.9700000007</v>
      </c>
      <c r="F4" s="322">
        <v>5633510.6600000001</v>
      </c>
      <c r="G4" s="289">
        <f>SUM(C4:F4)</f>
        <v>130394907.15000001</v>
      </c>
      <c r="I4" s="261">
        <f>+'[2]ตาราง2 (2)'!M7</f>
        <v>143908439.97000003</v>
      </c>
      <c r="J4" s="45">
        <f t="shared" si="0"/>
        <v>-13513532.820000023</v>
      </c>
    </row>
    <row r="5" spans="2:10">
      <c r="B5" s="44" t="s">
        <v>166</v>
      </c>
      <c r="C5" s="28">
        <v>17016818.870000001</v>
      </c>
      <c r="D5" s="28">
        <v>71755884.179999992</v>
      </c>
      <c r="E5" s="559">
        <v>4371066.95</v>
      </c>
      <c r="F5" s="322">
        <v>3714740</v>
      </c>
      <c r="G5" s="289">
        <f t="shared" ref="G5:G28" si="1">SUM(C5:F5)</f>
        <v>96858510</v>
      </c>
      <c r="I5" s="261">
        <f>+'[2]ตาราง2 (2)'!M8</f>
        <v>106468317.14000002</v>
      </c>
      <c r="J5" s="45">
        <f t="shared" si="0"/>
        <v>-9609807.1400000155</v>
      </c>
    </row>
    <row r="6" spans="2:10">
      <c r="B6" s="44" t="s">
        <v>279</v>
      </c>
      <c r="C6" s="28">
        <v>2578305.89</v>
      </c>
      <c r="D6" s="28">
        <v>10846678.25</v>
      </c>
      <c r="E6" s="559">
        <v>679943.75</v>
      </c>
      <c r="F6" s="322">
        <v>1074511.57</v>
      </c>
      <c r="G6" s="289">
        <f>SUM(C6:F6)</f>
        <v>15179439.460000001</v>
      </c>
      <c r="I6" s="261">
        <f>+'[2]ตาราง2 (2)'!M9</f>
        <v>16678760.350000001</v>
      </c>
      <c r="J6" s="45">
        <f t="shared" si="0"/>
        <v>-1499320.8900000006</v>
      </c>
    </row>
    <row r="7" spans="2:10">
      <c r="B7" s="44" t="s">
        <v>167</v>
      </c>
      <c r="C7" s="28">
        <v>8605095.9100000001</v>
      </c>
      <c r="D7" s="28">
        <v>36781275.32</v>
      </c>
      <c r="E7" s="559">
        <v>1631864.99</v>
      </c>
      <c r="F7" s="322">
        <v>4773901.4000000004</v>
      </c>
      <c r="G7" s="289">
        <f t="shared" si="1"/>
        <v>51792137.620000005</v>
      </c>
      <c r="I7" s="261">
        <f>+'[2]ตาราง2 (2)'!M10</f>
        <v>56736072.560000002</v>
      </c>
      <c r="J7" s="45">
        <f t="shared" si="0"/>
        <v>-4943934.9399999976</v>
      </c>
    </row>
    <row r="8" spans="2:10">
      <c r="B8" s="44" t="s">
        <v>277</v>
      </c>
      <c r="C8" s="28">
        <v>3770772.36</v>
      </c>
      <c r="D8" s="28">
        <v>16181747.59</v>
      </c>
      <c r="E8" s="559">
        <v>1892186.31</v>
      </c>
      <c r="F8" s="322">
        <v>844259.09</v>
      </c>
      <c r="G8" s="289">
        <f>SUM(C8:F8)</f>
        <v>22688965.349999998</v>
      </c>
      <c r="I8" s="261">
        <f>+'[2]ตาราง2 (2)'!M11</f>
        <v>25074849.509999998</v>
      </c>
      <c r="J8" s="45">
        <f t="shared" si="0"/>
        <v>-2385884.1600000001</v>
      </c>
    </row>
    <row r="9" spans="2:10">
      <c r="B9" s="44" t="s">
        <v>66</v>
      </c>
      <c r="C9" s="28">
        <v>7412629.4299999997</v>
      </c>
      <c r="D9" s="28">
        <v>31693122.530000001</v>
      </c>
      <c r="E9" s="559">
        <v>1437595.35</v>
      </c>
      <c r="F9" s="322">
        <v>6462419.5800000001</v>
      </c>
      <c r="G9" s="289">
        <f t="shared" si="1"/>
        <v>47005766.890000001</v>
      </c>
      <c r="I9" s="261">
        <f>+'[2]ตาราง2 (2)'!M12</f>
        <v>51374272.169999994</v>
      </c>
      <c r="J9" s="45">
        <f t="shared" si="0"/>
        <v>-4368505.2799999937</v>
      </c>
    </row>
    <row r="10" spans="2:10">
      <c r="B10" s="44" t="s">
        <v>280</v>
      </c>
      <c r="C10" s="28">
        <v>3803001.19</v>
      </c>
      <c r="D10" s="28">
        <v>16181747.59</v>
      </c>
      <c r="E10" s="559">
        <v>948035.85</v>
      </c>
      <c r="F10" s="322">
        <v>2916531.4</v>
      </c>
      <c r="G10" s="289">
        <f t="shared" si="1"/>
        <v>23849316.030000001</v>
      </c>
      <c r="I10" s="261">
        <f>+'[2]ตาราง2 (2)'!M13</f>
        <v>26151139.710000001</v>
      </c>
      <c r="J10" s="45">
        <f t="shared" si="0"/>
        <v>-2301823.6799999997</v>
      </c>
    </row>
    <row r="11" spans="2:10">
      <c r="B11" s="44" t="s">
        <v>281</v>
      </c>
      <c r="C11" s="28">
        <v>1998187.06</v>
      </c>
      <c r="D11" s="28">
        <v>8503713.6500000004</v>
      </c>
      <c r="E11" s="559">
        <v>380768.5</v>
      </c>
      <c r="F11" s="322">
        <v>2655578.59</v>
      </c>
      <c r="G11" s="289">
        <f t="shared" si="1"/>
        <v>13538247.800000001</v>
      </c>
      <c r="I11" s="261">
        <f>+'[2]ตาราง2 (2)'!M14</f>
        <v>14755501.140000001</v>
      </c>
      <c r="J11" s="45">
        <f t="shared" si="0"/>
        <v>-1217253.3399999999</v>
      </c>
    </row>
    <row r="12" spans="2:10">
      <c r="B12" s="44" t="s">
        <v>282</v>
      </c>
      <c r="C12" s="28">
        <v>115411417.38</v>
      </c>
      <c r="D12" s="28">
        <v>497471185.50999999</v>
      </c>
      <c r="E12" s="559">
        <v>1542500.96</v>
      </c>
      <c r="F12" s="322">
        <v>6354968.4299999997</v>
      </c>
      <c r="G12" s="289">
        <f>SUM(C12:F12)</f>
        <v>620780072.27999997</v>
      </c>
      <c r="I12" s="261">
        <f>+'[2]ตาราง2 (2)'!M15</f>
        <v>677515175.1700002</v>
      </c>
      <c r="J12" s="45">
        <f t="shared" si="0"/>
        <v>-56735102.890000224</v>
      </c>
    </row>
    <row r="13" spans="2:10">
      <c r="B13" s="44" t="s">
        <v>283</v>
      </c>
      <c r="C13" s="28">
        <v>4221975.8899999997</v>
      </c>
      <c r="D13" s="28">
        <v>17988414.07</v>
      </c>
      <c r="E13" s="559">
        <v>330258.39</v>
      </c>
      <c r="F13" s="322">
        <v>4482248.26</v>
      </c>
      <c r="G13" s="289">
        <f t="shared" si="1"/>
        <v>27022896.609999999</v>
      </c>
      <c r="I13" s="261">
        <f>+'[2]ตาราง2 (2)'!M16</f>
        <v>29449836.84</v>
      </c>
      <c r="J13" s="45">
        <f t="shared" si="0"/>
        <v>-2426940.2300000004</v>
      </c>
    </row>
    <row r="14" spans="2:10">
      <c r="B14" s="44" t="s">
        <v>271</v>
      </c>
      <c r="C14" s="28">
        <v>1353610.59</v>
      </c>
      <c r="D14" s="28">
        <v>5758525.46</v>
      </c>
      <c r="E14" s="559">
        <v>89364.04</v>
      </c>
      <c r="F14" s="322">
        <v>122801.34</v>
      </c>
      <c r="G14" s="289">
        <f>SUM(C14:F14)</f>
        <v>7324301.4299999997</v>
      </c>
      <c r="I14" s="261">
        <f>+'[2]ตาราง2 (2)'!M17</f>
        <v>8033597.1199999992</v>
      </c>
      <c r="J14" s="45">
        <f t="shared" si="0"/>
        <v>-709295.68999999948</v>
      </c>
    </row>
    <row r="15" spans="2:10">
      <c r="B15" s="44" t="s">
        <v>284</v>
      </c>
      <c r="C15" s="28">
        <v>9152985.9100000001</v>
      </c>
      <c r="D15" s="28">
        <v>39103007.399999999</v>
      </c>
      <c r="E15" s="559">
        <v>617777.46</v>
      </c>
      <c r="F15" s="322">
        <v>7721133.1399999997</v>
      </c>
      <c r="G15" s="289">
        <f t="shared" ref="G15:G16" si="2">SUM(C15:F15)</f>
        <v>56594903.910000004</v>
      </c>
      <c r="I15" s="261">
        <f>+'[2]ตาราง2 (2)'!M18</f>
        <v>61631822.550000004</v>
      </c>
      <c r="J15" s="45">
        <f t="shared" si="0"/>
        <v>-5036918.6400000006</v>
      </c>
    </row>
    <row r="16" spans="2:10">
      <c r="B16" s="57" t="s">
        <v>272</v>
      </c>
      <c r="C16" s="28">
        <v>21206565.940000001</v>
      </c>
      <c r="D16" s="28">
        <v>90414670.909999996</v>
      </c>
      <c r="E16" s="559">
        <v>1958237.99</v>
      </c>
      <c r="F16" s="322">
        <v>19786363.050000001</v>
      </c>
      <c r="G16" s="289">
        <f t="shared" si="2"/>
        <v>133365837.88999999</v>
      </c>
      <c r="I16" s="261">
        <f>+'[2]ตาราง2 (2)'!M19</f>
        <v>145419279.77000001</v>
      </c>
      <c r="J16" s="45">
        <f t="shared" si="0"/>
        <v>-12053441.880000025</v>
      </c>
    </row>
    <row r="17" spans="2:16">
      <c r="B17" s="44" t="s">
        <v>273</v>
      </c>
      <c r="C17" s="28">
        <v>22527947.710000001</v>
      </c>
      <c r="D17" s="28">
        <v>96130731.329999998</v>
      </c>
      <c r="E17" s="559">
        <v>924723.5</v>
      </c>
      <c r="F17" s="322">
        <v>36195689.740000002</v>
      </c>
      <c r="G17" s="289">
        <f>SUM(C17:F17)</f>
        <v>155779092.28</v>
      </c>
      <c r="I17" s="261">
        <f>+'[2]ตาราง2 (2)'!M20</f>
        <v>169155273.84</v>
      </c>
      <c r="J17" s="45">
        <f t="shared" si="0"/>
        <v>-13376181.560000002</v>
      </c>
    </row>
    <row r="18" spans="2:16">
      <c r="B18" s="290" t="s">
        <v>71</v>
      </c>
      <c r="C18" s="28"/>
      <c r="D18" s="28"/>
      <c r="E18" s="28"/>
      <c r="F18" s="28"/>
      <c r="G18" s="289"/>
      <c r="I18" s="261">
        <f>+'[2]ตาราง2 (2)'!M21</f>
        <v>0</v>
      </c>
      <c r="J18" s="45">
        <f t="shared" si="0"/>
        <v>0</v>
      </c>
      <c r="N18" s="418"/>
      <c r="O18" s="261"/>
      <c r="P18" s="11"/>
    </row>
    <row r="19" spans="2:16">
      <c r="B19" s="44" t="s">
        <v>72</v>
      </c>
      <c r="C19" s="28">
        <v>9862020.0299999993</v>
      </c>
      <c r="D19" s="28">
        <v>34529653.789999999</v>
      </c>
      <c r="E19" s="559">
        <v>617777.46</v>
      </c>
      <c r="F19" s="322">
        <v>10606964.210000001</v>
      </c>
      <c r="G19" s="289">
        <f t="shared" si="1"/>
        <v>55616415.490000002</v>
      </c>
      <c r="I19" s="261">
        <f>+'[2]ตาราง2 (2)'!M22</f>
        <v>68780878.390000001</v>
      </c>
      <c r="J19" s="45">
        <f t="shared" si="0"/>
        <v>-13164462.899999999</v>
      </c>
      <c r="N19" s="261"/>
      <c r="O19" s="261"/>
      <c r="P19" s="11"/>
    </row>
    <row r="20" spans="2:16">
      <c r="B20" s="44" t="s">
        <v>73</v>
      </c>
      <c r="C20" s="28">
        <v>3222882.36</v>
      </c>
      <c r="D20" s="28">
        <v>11284200.58</v>
      </c>
      <c r="E20" s="559">
        <v>334143.78000000003</v>
      </c>
      <c r="F20" s="322">
        <v>4558999.09</v>
      </c>
      <c r="G20" s="289">
        <f t="shared" si="1"/>
        <v>19400225.809999999</v>
      </c>
      <c r="I20" s="261">
        <f>+'[2]ตาราง2 (2)'!M23</f>
        <v>23737041</v>
      </c>
      <c r="J20" s="45">
        <f t="shared" si="0"/>
        <v>-4336815.1900000013</v>
      </c>
      <c r="N20" s="261"/>
    </row>
    <row r="21" spans="2:16">
      <c r="B21" s="44" t="s">
        <v>74</v>
      </c>
      <c r="C21" s="28">
        <v>6735824.1399999997</v>
      </c>
      <c r="D21" s="28">
        <v>23583979.219999999</v>
      </c>
      <c r="E21" s="559">
        <v>874213.39</v>
      </c>
      <c r="F21" s="322">
        <v>6385668.7599999998</v>
      </c>
      <c r="G21" s="289">
        <f t="shared" si="1"/>
        <v>37579685.509999998</v>
      </c>
      <c r="I21" s="261">
        <f>+'[2]ตาราง2 (2)'!M24</f>
        <v>46623117.440000013</v>
      </c>
      <c r="J21" s="45">
        <f t="shared" si="0"/>
        <v>-9043431.9300000146</v>
      </c>
    </row>
    <row r="22" spans="2:16">
      <c r="B22" s="44" t="s">
        <v>75</v>
      </c>
      <c r="C22" s="28">
        <v>2997280.6</v>
      </c>
      <c r="D22" s="28">
        <v>10494306.539999999</v>
      </c>
      <c r="E22" s="559">
        <v>132103.35999999999</v>
      </c>
      <c r="F22" s="322">
        <v>4881352.5599999996</v>
      </c>
      <c r="G22" s="289">
        <f t="shared" si="1"/>
        <v>18505043.059999999</v>
      </c>
      <c r="I22" s="261">
        <f>+'[2]ตาราง2 (2)'!M25</f>
        <v>22522929.080000002</v>
      </c>
      <c r="J22" s="45">
        <f t="shared" si="0"/>
        <v>-4017886.0200000033</v>
      </c>
      <c r="N22" s="261"/>
      <c r="O22" s="11"/>
    </row>
    <row r="23" spans="2:16">
      <c r="B23" s="44" t="s">
        <v>275</v>
      </c>
      <c r="C23" s="28">
        <v>5543357.6600000001</v>
      </c>
      <c r="D23" s="28">
        <v>19521667.010000002</v>
      </c>
      <c r="E23" s="559">
        <v>547840.39</v>
      </c>
      <c r="F23" s="322">
        <v>6124715.9500000002</v>
      </c>
      <c r="G23" s="289">
        <f t="shared" ref="G23" si="3">SUM(C23:F23)</f>
        <v>31737581.010000002</v>
      </c>
      <c r="I23" s="261">
        <f>+'[2]ตาราง2 (2)'!M26</f>
        <v>39169042.289999999</v>
      </c>
      <c r="J23" s="45">
        <f t="shared" si="0"/>
        <v>-7431461.2799999975</v>
      </c>
      <c r="N23" s="261"/>
    </row>
    <row r="24" spans="2:16">
      <c r="B24" s="44" t="s">
        <v>276</v>
      </c>
      <c r="C24" s="28">
        <v>5672272.96</v>
      </c>
      <c r="D24" s="28">
        <v>19973035.030000001</v>
      </c>
      <c r="E24" s="559">
        <v>271977.5</v>
      </c>
      <c r="F24" s="322">
        <v>4773901.4000000004</v>
      </c>
      <c r="G24" s="289">
        <f>SUM(C24:F24)</f>
        <v>30691186.890000001</v>
      </c>
      <c r="I24" s="261">
        <f>+'[2]ตาราง2 (2)'!M27</f>
        <v>38061279.369999997</v>
      </c>
      <c r="J24" s="45">
        <f t="shared" si="0"/>
        <v>-7370092.4799999967</v>
      </c>
      <c r="N24" s="261"/>
    </row>
    <row r="25" spans="2:16">
      <c r="B25" s="44" t="s">
        <v>76</v>
      </c>
      <c r="C25" s="28">
        <v>1450297.06</v>
      </c>
      <c r="D25" s="28">
        <v>5077890.26</v>
      </c>
      <c r="E25" s="559">
        <v>392424.68</v>
      </c>
      <c r="F25" s="322">
        <v>445154.79</v>
      </c>
      <c r="G25" s="289">
        <f>SUM(C25:F25)</f>
        <v>7365766.79</v>
      </c>
      <c r="I25" s="261">
        <f>+'[2]ตาราง2 (2)'!M28</f>
        <v>9295845.2699999996</v>
      </c>
      <c r="J25" s="45">
        <f t="shared" si="0"/>
        <v>-1930078.4799999995</v>
      </c>
      <c r="N25" s="261"/>
    </row>
    <row r="26" spans="2:16">
      <c r="B26" s="44" t="s">
        <v>77</v>
      </c>
      <c r="C26" s="28">
        <v>1708127.65</v>
      </c>
      <c r="D26" s="28">
        <v>5980626.3099999996</v>
      </c>
      <c r="E26" s="559">
        <v>610006.68000000005</v>
      </c>
      <c r="F26" s="322">
        <v>4605049.59</v>
      </c>
      <c r="G26" s="289">
        <f t="shared" si="1"/>
        <v>12903810.229999999</v>
      </c>
      <c r="I26" s="261">
        <f>+'[2]ตาราง2 (2)'!M29</f>
        <v>15510028.67</v>
      </c>
      <c r="J26" s="45">
        <f t="shared" si="0"/>
        <v>-2606218.4400000013</v>
      </c>
      <c r="N26" s="261"/>
    </row>
    <row r="27" spans="2:16">
      <c r="B27" s="323" t="s">
        <v>78</v>
      </c>
      <c r="C27" s="28">
        <v>1837042.95</v>
      </c>
      <c r="D27" s="28">
        <v>6431994.3300000001</v>
      </c>
      <c r="E27" s="559">
        <v>563381.96</v>
      </c>
      <c r="F27" s="322">
        <v>1504316.2</v>
      </c>
      <c r="G27" s="289">
        <f>SUM(C27:F27)</f>
        <v>10336735.439999999</v>
      </c>
      <c r="I27" s="261">
        <f>+'[2]ตาราง2 (2)'!M30</f>
        <v>12880321.739999998</v>
      </c>
      <c r="J27" s="45">
        <f t="shared" si="0"/>
        <v>-2543586.2999999989</v>
      </c>
      <c r="N27" s="261"/>
    </row>
    <row r="28" spans="2:16">
      <c r="B28" s="323" t="s">
        <v>79</v>
      </c>
      <c r="C28" s="28">
        <v>2159331.2000000002</v>
      </c>
      <c r="D28" s="28">
        <v>7673256.4000000004</v>
      </c>
      <c r="E28" s="559">
        <v>31083.14</v>
      </c>
      <c r="F28" s="322">
        <v>1228013.22</v>
      </c>
      <c r="G28" s="289">
        <f t="shared" si="1"/>
        <v>11091683.960000003</v>
      </c>
      <c r="I28" s="261">
        <f>+'[2]ตาราง2 (2)'!M31</f>
        <v>13827213.240000002</v>
      </c>
      <c r="J28" s="45">
        <f t="shared" si="0"/>
        <v>-2735529.2799999993</v>
      </c>
      <c r="N28" s="261"/>
    </row>
    <row r="29" spans="2:16">
      <c r="B29" s="324"/>
      <c r="C29" s="265"/>
      <c r="D29" s="325"/>
      <c r="E29" s="560"/>
      <c r="F29" s="326"/>
      <c r="G29" s="301"/>
      <c r="J29" s="329"/>
    </row>
    <row r="30" spans="2:16" ht="21.75" thickBot="1">
      <c r="B30" s="17"/>
      <c r="C30" s="327">
        <f>SUM(C3:C29)</f>
        <v>322288236.19999993</v>
      </c>
      <c r="D30" s="327">
        <f>SUM(D3:D29)</f>
        <v>1340745310.4599998</v>
      </c>
      <c r="E30" s="561">
        <f>SUM(E3:E29)</f>
        <v>38853928.430000007</v>
      </c>
      <c r="F30" s="327">
        <f>SUM(F3:F29)</f>
        <v>153501652.83999997</v>
      </c>
      <c r="G30" s="327">
        <f>SUM(G3:G29)</f>
        <v>1855389127.9300001</v>
      </c>
    </row>
    <row r="31" spans="2:16" ht="21.75" thickTop="1">
      <c r="B31" s="14"/>
      <c r="C31" s="626"/>
      <c r="D31" s="626"/>
      <c r="E31" s="627"/>
      <c r="F31" s="626"/>
      <c r="G31" s="626"/>
    </row>
    <row r="32" spans="2:16">
      <c r="C32" s="11"/>
      <c r="D32" s="11"/>
      <c r="E32" s="11"/>
      <c r="F32" s="11"/>
      <c r="H32" s="1"/>
    </row>
    <row r="33" spans="3:8">
      <c r="H33" s="1"/>
    </row>
    <row r="34" spans="3:8">
      <c r="C34" s="11"/>
      <c r="D34" s="11"/>
      <c r="E34" s="11"/>
      <c r="F34" s="11"/>
      <c r="H34" s="1"/>
    </row>
    <row r="35" spans="3:8" ht="18" customHeight="1">
      <c r="H35" s="1"/>
    </row>
    <row r="36" spans="3:8">
      <c r="H36" s="1"/>
    </row>
    <row r="37" spans="3:8">
      <c r="H37" s="1"/>
    </row>
    <row r="38" spans="3:8">
      <c r="H38" s="1"/>
    </row>
    <row r="39" spans="3:8">
      <c r="H39" s="1"/>
    </row>
    <row r="40" spans="3:8">
      <c r="H40" s="1"/>
    </row>
    <row r="41" spans="3:8">
      <c r="H41" s="1"/>
    </row>
    <row r="42" spans="3:8">
      <c r="H42" s="1"/>
    </row>
    <row r="43" spans="3:8">
      <c r="H43" s="1"/>
    </row>
    <row r="44" spans="3:8">
      <c r="C44" s="30"/>
      <c r="D44" s="30"/>
      <c r="E44" s="563"/>
      <c r="F44" s="30"/>
      <c r="H44" s="1"/>
    </row>
    <row r="45" spans="3:8">
      <c r="C45" s="30"/>
      <c r="D45" s="30"/>
      <c r="E45" s="563"/>
      <c r="F45" s="30"/>
      <c r="H45" s="1"/>
    </row>
    <row r="46" spans="3:8">
      <c r="C46" s="30"/>
      <c r="D46" s="30"/>
      <c r="E46" s="563"/>
      <c r="F46" s="30"/>
      <c r="H46" s="1"/>
    </row>
    <row r="47" spans="3:8">
      <c r="C47" s="30"/>
      <c r="D47" s="30"/>
      <c r="E47" s="563"/>
      <c r="F47" s="30"/>
      <c r="H47" s="1"/>
    </row>
    <row r="48" spans="3:8">
      <c r="C48" s="30"/>
      <c r="D48" s="30"/>
      <c r="E48" s="563"/>
      <c r="F48" s="30"/>
      <c r="H48" s="1"/>
    </row>
    <row r="50" spans="3:8">
      <c r="C50" s="30"/>
      <c r="D50" s="30"/>
      <c r="E50" s="563"/>
      <c r="F50" s="30"/>
      <c r="H50" s="1"/>
    </row>
    <row r="51" spans="3:8">
      <c r="C51" s="30"/>
      <c r="D51" s="30"/>
      <c r="E51" s="563"/>
      <c r="F51" s="30"/>
      <c r="H51" s="1"/>
    </row>
    <row r="52" spans="3:8">
      <c r="C52" s="30"/>
      <c r="D52" s="30"/>
      <c r="E52" s="563"/>
      <c r="F52" s="30"/>
      <c r="H52" s="1"/>
    </row>
    <row r="53" spans="3:8">
      <c r="C53" s="31"/>
      <c r="E53" s="564"/>
      <c r="F53" s="11"/>
      <c r="H53" s="1"/>
    </row>
    <row r="54" spans="3:8">
      <c r="D54" s="31"/>
      <c r="E54" s="563"/>
      <c r="F54" s="30"/>
      <c r="H54" s="1"/>
    </row>
    <row r="55" spans="3:8">
      <c r="D55" s="30"/>
      <c r="E55" s="563"/>
      <c r="G55" s="46"/>
      <c r="H55" s="1"/>
    </row>
    <row r="56" spans="3:8">
      <c r="D56" s="31"/>
      <c r="E56" s="564"/>
      <c r="F56" s="30"/>
      <c r="G56" s="46"/>
      <c r="H56" s="1"/>
    </row>
    <row r="57" spans="3:8">
      <c r="E57" s="563"/>
      <c r="G57" s="11"/>
      <c r="H57" s="1"/>
    </row>
    <row r="58" spans="3:8" ht="18.7" customHeight="1">
      <c r="E58" s="565"/>
      <c r="H58" s="1"/>
    </row>
  </sheetData>
  <mergeCells count="1">
    <mergeCell ref="B1:D1"/>
  </mergeCells>
  <printOptions horizontalCentered="1"/>
  <pageMargins left="0.25" right="0.25" top="0.75" bottom="0.75" header="0.3" footer="0.3"/>
  <pageSetup paperSize="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4EEB-BA6C-4595-89E3-2B5C201E00D7}">
  <sheetPr>
    <tabColor rgb="FF00B050"/>
    <pageSetUpPr fitToPage="1"/>
  </sheetPr>
  <dimension ref="B1:M191"/>
  <sheetViews>
    <sheetView topLeftCell="A170" workbookViewId="0">
      <selection activeCell="K179" sqref="K179"/>
    </sheetView>
  </sheetViews>
  <sheetFormatPr defaultRowHeight="23.8"/>
  <cols>
    <col min="1" max="1" width="4.25" style="22" customWidth="1"/>
    <col min="2" max="2" width="37.625" style="22" customWidth="1"/>
    <col min="3" max="3" width="10.75" style="194" customWidth="1"/>
    <col min="4" max="4" width="16.375" style="278" bestFit="1" customWidth="1"/>
    <col min="5" max="5" width="18.125" style="278" bestFit="1" customWidth="1"/>
    <col min="6" max="6" width="15.875" style="278" customWidth="1"/>
    <col min="7" max="7" width="16.375" style="278" bestFit="1" customWidth="1"/>
    <col min="8" max="8" width="20.75" style="22" bestFit="1" customWidth="1"/>
    <col min="9" max="9" width="15.25" style="22" bestFit="1" customWidth="1"/>
    <col min="10" max="10" width="15.125" style="25" bestFit="1" customWidth="1"/>
    <col min="11" max="11" width="19.875" style="22" bestFit="1" customWidth="1"/>
    <col min="12" max="12" width="15.125" style="22" bestFit="1" customWidth="1"/>
    <col min="13" max="13" width="5.25" style="22" bestFit="1" customWidth="1"/>
    <col min="14" max="256" width="9" style="22"/>
    <col min="257" max="257" width="4.25" style="22" customWidth="1"/>
    <col min="258" max="258" width="48.625" style="22" customWidth="1"/>
    <col min="259" max="259" width="10.75" style="22" customWidth="1"/>
    <col min="260" max="264" width="15.875" style="22" customWidth="1"/>
    <col min="265" max="265" width="9" style="22"/>
    <col min="266" max="266" width="12.875" style="22" bestFit="1" customWidth="1"/>
    <col min="267" max="512" width="9" style="22"/>
    <col min="513" max="513" width="4.25" style="22" customWidth="1"/>
    <col min="514" max="514" width="48.625" style="22" customWidth="1"/>
    <col min="515" max="515" width="10.75" style="22" customWidth="1"/>
    <col min="516" max="520" width="15.875" style="22" customWidth="1"/>
    <col min="521" max="521" width="9" style="22"/>
    <col min="522" max="522" width="12.875" style="22" bestFit="1" customWidth="1"/>
    <col min="523" max="768" width="9" style="22"/>
    <col min="769" max="769" width="4.25" style="22" customWidth="1"/>
    <col min="770" max="770" width="48.625" style="22" customWidth="1"/>
    <col min="771" max="771" width="10.75" style="22" customWidth="1"/>
    <col min="772" max="776" width="15.875" style="22" customWidth="1"/>
    <col min="777" max="777" width="9" style="22"/>
    <col min="778" max="778" width="12.875" style="22" bestFit="1" customWidth="1"/>
    <col min="779" max="1024" width="9" style="22"/>
    <col min="1025" max="1025" width="4.25" style="22" customWidth="1"/>
    <col min="1026" max="1026" width="48.625" style="22" customWidth="1"/>
    <col min="1027" max="1027" width="10.75" style="22" customWidth="1"/>
    <col min="1028" max="1032" width="15.875" style="22" customWidth="1"/>
    <col min="1033" max="1033" width="9" style="22"/>
    <col min="1034" max="1034" width="12.875" style="22" bestFit="1" customWidth="1"/>
    <col min="1035" max="1280" width="9" style="22"/>
    <col min="1281" max="1281" width="4.25" style="22" customWidth="1"/>
    <col min="1282" max="1282" width="48.625" style="22" customWidth="1"/>
    <col min="1283" max="1283" width="10.75" style="22" customWidth="1"/>
    <col min="1284" max="1288" width="15.875" style="22" customWidth="1"/>
    <col min="1289" max="1289" width="9" style="22"/>
    <col min="1290" max="1290" width="12.875" style="22" bestFit="1" customWidth="1"/>
    <col min="1291" max="1536" width="9" style="22"/>
    <col min="1537" max="1537" width="4.25" style="22" customWidth="1"/>
    <col min="1538" max="1538" width="48.625" style="22" customWidth="1"/>
    <col min="1539" max="1539" width="10.75" style="22" customWidth="1"/>
    <col min="1540" max="1544" width="15.875" style="22" customWidth="1"/>
    <col min="1545" max="1545" width="9" style="22"/>
    <col min="1546" max="1546" width="12.875" style="22" bestFit="1" customWidth="1"/>
    <col min="1547" max="1792" width="9" style="22"/>
    <col min="1793" max="1793" width="4.25" style="22" customWidth="1"/>
    <col min="1794" max="1794" width="48.625" style="22" customWidth="1"/>
    <col min="1795" max="1795" width="10.75" style="22" customWidth="1"/>
    <col min="1796" max="1800" width="15.875" style="22" customWidth="1"/>
    <col min="1801" max="1801" width="9" style="22"/>
    <col min="1802" max="1802" width="12.875" style="22" bestFit="1" customWidth="1"/>
    <col min="1803" max="2048" width="9" style="22"/>
    <col min="2049" max="2049" width="4.25" style="22" customWidth="1"/>
    <col min="2050" max="2050" width="48.625" style="22" customWidth="1"/>
    <col min="2051" max="2051" width="10.75" style="22" customWidth="1"/>
    <col min="2052" max="2056" width="15.875" style="22" customWidth="1"/>
    <col min="2057" max="2057" width="9" style="22"/>
    <col min="2058" max="2058" width="12.875" style="22" bestFit="1" customWidth="1"/>
    <col min="2059" max="2304" width="9" style="22"/>
    <col min="2305" max="2305" width="4.25" style="22" customWidth="1"/>
    <col min="2306" max="2306" width="48.625" style="22" customWidth="1"/>
    <col min="2307" max="2307" width="10.75" style="22" customWidth="1"/>
    <col min="2308" max="2312" width="15.875" style="22" customWidth="1"/>
    <col min="2313" max="2313" width="9" style="22"/>
    <col min="2314" max="2314" width="12.875" style="22" bestFit="1" customWidth="1"/>
    <col min="2315" max="2560" width="9" style="22"/>
    <col min="2561" max="2561" width="4.25" style="22" customWidth="1"/>
    <col min="2562" max="2562" width="48.625" style="22" customWidth="1"/>
    <col min="2563" max="2563" width="10.75" style="22" customWidth="1"/>
    <col min="2564" max="2568" width="15.875" style="22" customWidth="1"/>
    <col min="2569" max="2569" width="9" style="22"/>
    <col min="2570" max="2570" width="12.875" style="22" bestFit="1" customWidth="1"/>
    <col min="2571" max="2816" width="9" style="22"/>
    <col min="2817" max="2817" width="4.25" style="22" customWidth="1"/>
    <col min="2818" max="2818" width="48.625" style="22" customWidth="1"/>
    <col min="2819" max="2819" width="10.75" style="22" customWidth="1"/>
    <col min="2820" max="2824" width="15.875" style="22" customWidth="1"/>
    <col min="2825" max="2825" width="9" style="22"/>
    <col min="2826" max="2826" width="12.875" style="22" bestFit="1" customWidth="1"/>
    <col min="2827" max="3072" width="9" style="22"/>
    <col min="3073" max="3073" width="4.25" style="22" customWidth="1"/>
    <col min="3074" max="3074" width="48.625" style="22" customWidth="1"/>
    <col min="3075" max="3075" width="10.75" style="22" customWidth="1"/>
    <col min="3076" max="3080" width="15.875" style="22" customWidth="1"/>
    <col min="3081" max="3081" width="9" style="22"/>
    <col min="3082" max="3082" width="12.875" style="22" bestFit="1" customWidth="1"/>
    <col min="3083" max="3328" width="9" style="22"/>
    <col min="3329" max="3329" width="4.25" style="22" customWidth="1"/>
    <col min="3330" max="3330" width="48.625" style="22" customWidth="1"/>
    <col min="3331" max="3331" width="10.75" style="22" customWidth="1"/>
    <col min="3332" max="3336" width="15.875" style="22" customWidth="1"/>
    <col min="3337" max="3337" width="9" style="22"/>
    <col min="3338" max="3338" width="12.875" style="22" bestFit="1" customWidth="1"/>
    <col min="3339" max="3584" width="9" style="22"/>
    <col min="3585" max="3585" width="4.25" style="22" customWidth="1"/>
    <col min="3586" max="3586" width="48.625" style="22" customWidth="1"/>
    <col min="3587" max="3587" width="10.75" style="22" customWidth="1"/>
    <col min="3588" max="3592" width="15.875" style="22" customWidth="1"/>
    <col min="3593" max="3593" width="9" style="22"/>
    <col min="3594" max="3594" width="12.875" style="22" bestFit="1" customWidth="1"/>
    <col min="3595" max="3840" width="9" style="22"/>
    <col min="3841" max="3841" width="4.25" style="22" customWidth="1"/>
    <col min="3842" max="3842" width="48.625" style="22" customWidth="1"/>
    <col min="3843" max="3843" width="10.75" style="22" customWidth="1"/>
    <col min="3844" max="3848" width="15.875" style="22" customWidth="1"/>
    <col min="3849" max="3849" width="9" style="22"/>
    <col min="3850" max="3850" width="12.875" style="22" bestFit="1" customWidth="1"/>
    <col min="3851" max="4096" width="9" style="22"/>
    <col min="4097" max="4097" width="4.25" style="22" customWidth="1"/>
    <col min="4098" max="4098" width="48.625" style="22" customWidth="1"/>
    <col min="4099" max="4099" width="10.75" style="22" customWidth="1"/>
    <col min="4100" max="4104" width="15.875" style="22" customWidth="1"/>
    <col min="4105" max="4105" width="9" style="22"/>
    <col min="4106" max="4106" width="12.875" style="22" bestFit="1" customWidth="1"/>
    <col min="4107" max="4352" width="9" style="22"/>
    <col min="4353" max="4353" width="4.25" style="22" customWidth="1"/>
    <col min="4354" max="4354" width="48.625" style="22" customWidth="1"/>
    <col min="4355" max="4355" width="10.75" style="22" customWidth="1"/>
    <col min="4356" max="4360" width="15.875" style="22" customWidth="1"/>
    <col min="4361" max="4361" width="9" style="22"/>
    <col min="4362" max="4362" width="12.875" style="22" bestFit="1" customWidth="1"/>
    <col min="4363" max="4608" width="9" style="22"/>
    <col min="4609" max="4609" width="4.25" style="22" customWidth="1"/>
    <col min="4610" max="4610" width="48.625" style="22" customWidth="1"/>
    <col min="4611" max="4611" width="10.75" style="22" customWidth="1"/>
    <col min="4612" max="4616" width="15.875" style="22" customWidth="1"/>
    <col min="4617" max="4617" width="9" style="22"/>
    <col min="4618" max="4618" width="12.875" style="22" bestFit="1" customWidth="1"/>
    <col min="4619" max="4864" width="9" style="22"/>
    <col min="4865" max="4865" width="4.25" style="22" customWidth="1"/>
    <col min="4866" max="4866" width="48.625" style="22" customWidth="1"/>
    <col min="4867" max="4867" width="10.75" style="22" customWidth="1"/>
    <col min="4868" max="4872" width="15.875" style="22" customWidth="1"/>
    <col min="4873" max="4873" width="9" style="22"/>
    <col min="4874" max="4874" width="12.875" style="22" bestFit="1" customWidth="1"/>
    <col min="4875" max="5120" width="9" style="22"/>
    <col min="5121" max="5121" width="4.25" style="22" customWidth="1"/>
    <col min="5122" max="5122" width="48.625" style="22" customWidth="1"/>
    <col min="5123" max="5123" width="10.75" style="22" customWidth="1"/>
    <col min="5124" max="5128" width="15.875" style="22" customWidth="1"/>
    <col min="5129" max="5129" width="9" style="22"/>
    <col min="5130" max="5130" width="12.875" style="22" bestFit="1" customWidth="1"/>
    <col min="5131" max="5376" width="9" style="22"/>
    <col min="5377" max="5377" width="4.25" style="22" customWidth="1"/>
    <col min="5378" max="5378" width="48.625" style="22" customWidth="1"/>
    <col min="5379" max="5379" width="10.75" style="22" customWidth="1"/>
    <col min="5380" max="5384" width="15.875" style="22" customWidth="1"/>
    <col min="5385" max="5385" width="9" style="22"/>
    <col min="5386" max="5386" width="12.875" style="22" bestFit="1" customWidth="1"/>
    <col min="5387" max="5632" width="9" style="22"/>
    <col min="5633" max="5633" width="4.25" style="22" customWidth="1"/>
    <col min="5634" max="5634" width="48.625" style="22" customWidth="1"/>
    <col min="5635" max="5635" width="10.75" style="22" customWidth="1"/>
    <col min="5636" max="5640" width="15.875" style="22" customWidth="1"/>
    <col min="5641" max="5641" width="9" style="22"/>
    <col min="5642" max="5642" width="12.875" style="22" bestFit="1" customWidth="1"/>
    <col min="5643" max="5888" width="9" style="22"/>
    <col min="5889" max="5889" width="4.25" style="22" customWidth="1"/>
    <col min="5890" max="5890" width="48.625" style="22" customWidth="1"/>
    <col min="5891" max="5891" width="10.75" style="22" customWidth="1"/>
    <col min="5892" max="5896" width="15.875" style="22" customWidth="1"/>
    <col min="5897" max="5897" width="9" style="22"/>
    <col min="5898" max="5898" width="12.875" style="22" bestFit="1" customWidth="1"/>
    <col min="5899" max="6144" width="9" style="22"/>
    <col min="6145" max="6145" width="4.25" style="22" customWidth="1"/>
    <col min="6146" max="6146" width="48.625" style="22" customWidth="1"/>
    <col min="6147" max="6147" width="10.75" style="22" customWidth="1"/>
    <col min="6148" max="6152" width="15.875" style="22" customWidth="1"/>
    <col min="6153" max="6153" width="9" style="22"/>
    <col min="6154" max="6154" width="12.875" style="22" bestFit="1" customWidth="1"/>
    <col min="6155" max="6400" width="9" style="22"/>
    <col min="6401" max="6401" width="4.25" style="22" customWidth="1"/>
    <col min="6402" max="6402" width="48.625" style="22" customWidth="1"/>
    <col min="6403" max="6403" width="10.75" style="22" customWidth="1"/>
    <col min="6404" max="6408" width="15.875" style="22" customWidth="1"/>
    <col min="6409" max="6409" width="9" style="22"/>
    <col min="6410" max="6410" width="12.875" style="22" bestFit="1" customWidth="1"/>
    <col min="6411" max="6656" width="9" style="22"/>
    <col min="6657" max="6657" width="4.25" style="22" customWidth="1"/>
    <col min="6658" max="6658" width="48.625" style="22" customWidth="1"/>
    <col min="6659" max="6659" width="10.75" style="22" customWidth="1"/>
    <col min="6660" max="6664" width="15.875" style="22" customWidth="1"/>
    <col min="6665" max="6665" width="9" style="22"/>
    <col min="6666" max="6666" width="12.875" style="22" bestFit="1" customWidth="1"/>
    <col min="6667" max="6912" width="9" style="22"/>
    <col min="6913" max="6913" width="4.25" style="22" customWidth="1"/>
    <col min="6914" max="6914" width="48.625" style="22" customWidth="1"/>
    <col min="6915" max="6915" width="10.75" style="22" customWidth="1"/>
    <col min="6916" max="6920" width="15.875" style="22" customWidth="1"/>
    <col min="6921" max="6921" width="9" style="22"/>
    <col min="6922" max="6922" width="12.875" style="22" bestFit="1" customWidth="1"/>
    <col min="6923" max="7168" width="9" style="22"/>
    <col min="7169" max="7169" width="4.25" style="22" customWidth="1"/>
    <col min="7170" max="7170" width="48.625" style="22" customWidth="1"/>
    <col min="7171" max="7171" width="10.75" style="22" customWidth="1"/>
    <col min="7172" max="7176" width="15.875" style="22" customWidth="1"/>
    <col min="7177" max="7177" width="9" style="22"/>
    <col min="7178" max="7178" width="12.875" style="22" bestFit="1" customWidth="1"/>
    <col min="7179" max="7424" width="9" style="22"/>
    <col min="7425" max="7425" width="4.25" style="22" customWidth="1"/>
    <col min="7426" max="7426" width="48.625" style="22" customWidth="1"/>
    <col min="7427" max="7427" width="10.75" style="22" customWidth="1"/>
    <col min="7428" max="7432" width="15.875" style="22" customWidth="1"/>
    <col min="7433" max="7433" width="9" style="22"/>
    <col min="7434" max="7434" width="12.875" style="22" bestFit="1" customWidth="1"/>
    <col min="7435" max="7680" width="9" style="22"/>
    <col min="7681" max="7681" width="4.25" style="22" customWidth="1"/>
    <col min="7682" max="7682" width="48.625" style="22" customWidth="1"/>
    <col min="7683" max="7683" width="10.75" style="22" customWidth="1"/>
    <col min="7684" max="7688" width="15.875" style="22" customWidth="1"/>
    <col min="7689" max="7689" width="9" style="22"/>
    <col min="7690" max="7690" width="12.875" style="22" bestFit="1" customWidth="1"/>
    <col min="7691" max="7936" width="9" style="22"/>
    <col min="7937" max="7937" width="4.25" style="22" customWidth="1"/>
    <col min="7938" max="7938" width="48.625" style="22" customWidth="1"/>
    <col min="7939" max="7939" width="10.75" style="22" customWidth="1"/>
    <col min="7940" max="7944" width="15.875" style="22" customWidth="1"/>
    <col min="7945" max="7945" width="9" style="22"/>
    <col min="7946" max="7946" width="12.875" style="22" bestFit="1" customWidth="1"/>
    <col min="7947" max="8192" width="9" style="22"/>
    <col min="8193" max="8193" width="4.25" style="22" customWidth="1"/>
    <col min="8194" max="8194" width="48.625" style="22" customWidth="1"/>
    <col min="8195" max="8195" width="10.75" style="22" customWidth="1"/>
    <col min="8196" max="8200" width="15.875" style="22" customWidth="1"/>
    <col min="8201" max="8201" width="9" style="22"/>
    <col min="8202" max="8202" width="12.875" style="22" bestFit="1" customWidth="1"/>
    <col min="8203" max="8448" width="9" style="22"/>
    <col min="8449" max="8449" width="4.25" style="22" customWidth="1"/>
    <col min="8450" max="8450" width="48.625" style="22" customWidth="1"/>
    <col min="8451" max="8451" width="10.75" style="22" customWidth="1"/>
    <col min="8452" max="8456" width="15.875" style="22" customWidth="1"/>
    <col min="8457" max="8457" width="9" style="22"/>
    <col min="8458" max="8458" width="12.875" style="22" bestFit="1" customWidth="1"/>
    <col min="8459" max="8704" width="9" style="22"/>
    <col min="8705" max="8705" width="4.25" style="22" customWidth="1"/>
    <col min="8706" max="8706" width="48.625" style="22" customWidth="1"/>
    <col min="8707" max="8707" width="10.75" style="22" customWidth="1"/>
    <col min="8708" max="8712" width="15.875" style="22" customWidth="1"/>
    <col min="8713" max="8713" width="9" style="22"/>
    <col min="8714" max="8714" width="12.875" style="22" bestFit="1" customWidth="1"/>
    <col min="8715" max="8960" width="9" style="22"/>
    <col min="8961" max="8961" width="4.25" style="22" customWidth="1"/>
    <col min="8962" max="8962" width="48.625" style="22" customWidth="1"/>
    <col min="8963" max="8963" width="10.75" style="22" customWidth="1"/>
    <col min="8964" max="8968" width="15.875" style="22" customWidth="1"/>
    <col min="8969" max="8969" width="9" style="22"/>
    <col min="8970" max="8970" width="12.875" style="22" bestFit="1" customWidth="1"/>
    <col min="8971" max="9216" width="9" style="22"/>
    <col min="9217" max="9217" width="4.25" style="22" customWidth="1"/>
    <col min="9218" max="9218" width="48.625" style="22" customWidth="1"/>
    <col min="9219" max="9219" width="10.75" style="22" customWidth="1"/>
    <col min="9220" max="9224" width="15.875" style="22" customWidth="1"/>
    <col min="9225" max="9225" width="9" style="22"/>
    <col min="9226" max="9226" width="12.875" style="22" bestFit="1" customWidth="1"/>
    <col min="9227" max="9472" width="9" style="22"/>
    <col min="9473" max="9473" width="4.25" style="22" customWidth="1"/>
    <col min="9474" max="9474" width="48.625" style="22" customWidth="1"/>
    <col min="9475" max="9475" width="10.75" style="22" customWidth="1"/>
    <col min="9476" max="9480" width="15.875" style="22" customWidth="1"/>
    <col min="9481" max="9481" width="9" style="22"/>
    <col min="9482" max="9482" width="12.875" style="22" bestFit="1" customWidth="1"/>
    <col min="9483" max="9728" width="9" style="22"/>
    <col min="9729" max="9729" width="4.25" style="22" customWidth="1"/>
    <col min="9730" max="9730" width="48.625" style="22" customWidth="1"/>
    <col min="9731" max="9731" width="10.75" style="22" customWidth="1"/>
    <col min="9732" max="9736" width="15.875" style="22" customWidth="1"/>
    <col min="9737" max="9737" width="9" style="22"/>
    <col min="9738" max="9738" width="12.875" style="22" bestFit="1" customWidth="1"/>
    <col min="9739" max="9984" width="9" style="22"/>
    <col min="9985" max="9985" width="4.25" style="22" customWidth="1"/>
    <col min="9986" max="9986" width="48.625" style="22" customWidth="1"/>
    <col min="9987" max="9987" width="10.75" style="22" customWidth="1"/>
    <col min="9988" max="9992" width="15.875" style="22" customWidth="1"/>
    <col min="9993" max="9993" width="9" style="22"/>
    <col min="9994" max="9994" width="12.875" style="22" bestFit="1" customWidth="1"/>
    <col min="9995" max="10240" width="9" style="22"/>
    <col min="10241" max="10241" width="4.25" style="22" customWidth="1"/>
    <col min="10242" max="10242" width="48.625" style="22" customWidth="1"/>
    <col min="10243" max="10243" width="10.75" style="22" customWidth="1"/>
    <col min="10244" max="10248" width="15.875" style="22" customWidth="1"/>
    <col min="10249" max="10249" width="9" style="22"/>
    <col min="10250" max="10250" width="12.875" style="22" bestFit="1" customWidth="1"/>
    <col min="10251" max="10496" width="9" style="22"/>
    <col min="10497" max="10497" width="4.25" style="22" customWidth="1"/>
    <col min="10498" max="10498" width="48.625" style="22" customWidth="1"/>
    <col min="10499" max="10499" width="10.75" style="22" customWidth="1"/>
    <col min="10500" max="10504" width="15.875" style="22" customWidth="1"/>
    <col min="10505" max="10505" width="9" style="22"/>
    <col min="10506" max="10506" width="12.875" style="22" bestFit="1" customWidth="1"/>
    <col min="10507" max="10752" width="9" style="22"/>
    <col min="10753" max="10753" width="4.25" style="22" customWidth="1"/>
    <col min="10754" max="10754" width="48.625" style="22" customWidth="1"/>
    <col min="10755" max="10755" width="10.75" style="22" customWidth="1"/>
    <col min="10756" max="10760" width="15.875" style="22" customWidth="1"/>
    <col min="10761" max="10761" width="9" style="22"/>
    <col min="10762" max="10762" width="12.875" style="22" bestFit="1" customWidth="1"/>
    <col min="10763" max="11008" width="9" style="22"/>
    <col min="11009" max="11009" width="4.25" style="22" customWidth="1"/>
    <col min="11010" max="11010" width="48.625" style="22" customWidth="1"/>
    <col min="11011" max="11011" width="10.75" style="22" customWidth="1"/>
    <col min="11012" max="11016" width="15.875" style="22" customWidth="1"/>
    <col min="11017" max="11017" width="9" style="22"/>
    <col min="11018" max="11018" width="12.875" style="22" bestFit="1" customWidth="1"/>
    <col min="11019" max="11264" width="9" style="22"/>
    <col min="11265" max="11265" width="4.25" style="22" customWidth="1"/>
    <col min="11266" max="11266" width="48.625" style="22" customWidth="1"/>
    <col min="11267" max="11267" width="10.75" style="22" customWidth="1"/>
    <col min="11268" max="11272" width="15.875" style="22" customWidth="1"/>
    <col min="11273" max="11273" width="9" style="22"/>
    <col min="11274" max="11274" width="12.875" style="22" bestFit="1" customWidth="1"/>
    <col min="11275" max="11520" width="9" style="22"/>
    <col min="11521" max="11521" width="4.25" style="22" customWidth="1"/>
    <col min="11522" max="11522" width="48.625" style="22" customWidth="1"/>
    <col min="11523" max="11523" width="10.75" style="22" customWidth="1"/>
    <col min="11524" max="11528" width="15.875" style="22" customWidth="1"/>
    <col min="11529" max="11529" width="9" style="22"/>
    <col min="11530" max="11530" width="12.875" style="22" bestFit="1" customWidth="1"/>
    <col min="11531" max="11776" width="9" style="22"/>
    <col min="11777" max="11777" width="4.25" style="22" customWidth="1"/>
    <col min="11778" max="11778" width="48.625" style="22" customWidth="1"/>
    <col min="11779" max="11779" width="10.75" style="22" customWidth="1"/>
    <col min="11780" max="11784" width="15.875" style="22" customWidth="1"/>
    <col min="11785" max="11785" width="9" style="22"/>
    <col min="11786" max="11786" width="12.875" style="22" bestFit="1" customWidth="1"/>
    <col min="11787" max="12032" width="9" style="22"/>
    <col min="12033" max="12033" width="4.25" style="22" customWidth="1"/>
    <col min="12034" max="12034" width="48.625" style="22" customWidth="1"/>
    <col min="12035" max="12035" width="10.75" style="22" customWidth="1"/>
    <col min="12036" max="12040" width="15.875" style="22" customWidth="1"/>
    <col min="12041" max="12041" width="9" style="22"/>
    <col min="12042" max="12042" width="12.875" style="22" bestFit="1" customWidth="1"/>
    <col min="12043" max="12288" width="9" style="22"/>
    <col min="12289" max="12289" width="4.25" style="22" customWidth="1"/>
    <col min="12290" max="12290" width="48.625" style="22" customWidth="1"/>
    <col min="12291" max="12291" width="10.75" style="22" customWidth="1"/>
    <col min="12292" max="12296" width="15.875" style="22" customWidth="1"/>
    <col min="12297" max="12297" width="9" style="22"/>
    <col min="12298" max="12298" width="12.875" style="22" bestFit="1" customWidth="1"/>
    <col min="12299" max="12544" width="9" style="22"/>
    <col min="12545" max="12545" width="4.25" style="22" customWidth="1"/>
    <col min="12546" max="12546" width="48.625" style="22" customWidth="1"/>
    <col min="12547" max="12547" width="10.75" style="22" customWidth="1"/>
    <col min="12548" max="12552" width="15.875" style="22" customWidth="1"/>
    <col min="12553" max="12553" width="9" style="22"/>
    <col min="12554" max="12554" width="12.875" style="22" bestFit="1" customWidth="1"/>
    <col min="12555" max="12800" width="9" style="22"/>
    <col min="12801" max="12801" width="4.25" style="22" customWidth="1"/>
    <col min="12802" max="12802" width="48.625" style="22" customWidth="1"/>
    <col min="12803" max="12803" width="10.75" style="22" customWidth="1"/>
    <col min="12804" max="12808" width="15.875" style="22" customWidth="1"/>
    <col min="12809" max="12809" width="9" style="22"/>
    <col min="12810" max="12810" width="12.875" style="22" bestFit="1" customWidth="1"/>
    <col min="12811" max="13056" width="9" style="22"/>
    <col min="13057" max="13057" width="4.25" style="22" customWidth="1"/>
    <col min="13058" max="13058" width="48.625" style="22" customWidth="1"/>
    <col min="13059" max="13059" width="10.75" style="22" customWidth="1"/>
    <col min="13060" max="13064" width="15.875" style="22" customWidth="1"/>
    <col min="13065" max="13065" width="9" style="22"/>
    <col min="13066" max="13066" width="12.875" style="22" bestFit="1" customWidth="1"/>
    <col min="13067" max="13312" width="9" style="22"/>
    <col min="13313" max="13313" width="4.25" style="22" customWidth="1"/>
    <col min="13314" max="13314" width="48.625" style="22" customWidth="1"/>
    <col min="13315" max="13315" width="10.75" style="22" customWidth="1"/>
    <col min="13316" max="13320" width="15.875" style="22" customWidth="1"/>
    <col min="13321" max="13321" width="9" style="22"/>
    <col min="13322" max="13322" width="12.875" style="22" bestFit="1" customWidth="1"/>
    <col min="13323" max="13568" width="9" style="22"/>
    <col min="13569" max="13569" width="4.25" style="22" customWidth="1"/>
    <col min="13570" max="13570" width="48.625" style="22" customWidth="1"/>
    <col min="13571" max="13571" width="10.75" style="22" customWidth="1"/>
    <col min="13572" max="13576" width="15.875" style="22" customWidth="1"/>
    <col min="13577" max="13577" width="9" style="22"/>
    <col min="13578" max="13578" width="12.875" style="22" bestFit="1" customWidth="1"/>
    <col min="13579" max="13824" width="9" style="22"/>
    <col min="13825" max="13825" width="4.25" style="22" customWidth="1"/>
    <col min="13826" max="13826" width="48.625" style="22" customWidth="1"/>
    <col min="13827" max="13827" width="10.75" style="22" customWidth="1"/>
    <col min="13828" max="13832" width="15.875" style="22" customWidth="1"/>
    <col min="13833" max="13833" width="9" style="22"/>
    <col min="13834" max="13834" width="12.875" style="22" bestFit="1" customWidth="1"/>
    <col min="13835" max="14080" width="9" style="22"/>
    <col min="14081" max="14081" width="4.25" style="22" customWidth="1"/>
    <col min="14082" max="14082" width="48.625" style="22" customWidth="1"/>
    <col min="14083" max="14083" width="10.75" style="22" customWidth="1"/>
    <col min="14084" max="14088" width="15.875" style="22" customWidth="1"/>
    <col min="14089" max="14089" width="9" style="22"/>
    <col min="14090" max="14090" width="12.875" style="22" bestFit="1" customWidth="1"/>
    <col min="14091" max="14336" width="9" style="22"/>
    <col min="14337" max="14337" width="4.25" style="22" customWidth="1"/>
    <col min="14338" max="14338" width="48.625" style="22" customWidth="1"/>
    <col min="14339" max="14339" width="10.75" style="22" customWidth="1"/>
    <col min="14340" max="14344" width="15.875" style="22" customWidth="1"/>
    <col min="14345" max="14345" width="9" style="22"/>
    <col min="14346" max="14346" width="12.875" style="22" bestFit="1" customWidth="1"/>
    <col min="14347" max="14592" width="9" style="22"/>
    <col min="14593" max="14593" width="4.25" style="22" customWidth="1"/>
    <col min="14594" max="14594" width="48.625" style="22" customWidth="1"/>
    <col min="14595" max="14595" width="10.75" style="22" customWidth="1"/>
    <col min="14596" max="14600" width="15.875" style="22" customWidth="1"/>
    <col min="14601" max="14601" width="9" style="22"/>
    <col min="14602" max="14602" width="12.875" style="22" bestFit="1" customWidth="1"/>
    <col min="14603" max="14848" width="9" style="22"/>
    <col min="14849" max="14849" width="4.25" style="22" customWidth="1"/>
    <col min="14850" max="14850" width="48.625" style="22" customWidth="1"/>
    <col min="14851" max="14851" width="10.75" style="22" customWidth="1"/>
    <col min="14852" max="14856" width="15.875" style="22" customWidth="1"/>
    <col min="14857" max="14857" width="9" style="22"/>
    <col min="14858" max="14858" width="12.875" style="22" bestFit="1" customWidth="1"/>
    <col min="14859" max="15104" width="9" style="22"/>
    <col min="15105" max="15105" width="4.25" style="22" customWidth="1"/>
    <col min="15106" max="15106" width="48.625" style="22" customWidth="1"/>
    <col min="15107" max="15107" width="10.75" style="22" customWidth="1"/>
    <col min="15108" max="15112" width="15.875" style="22" customWidth="1"/>
    <col min="15113" max="15113" width="9" style="22"/>
    <col min="15114" max="15114" width="12.875" style="22" bestFit="1" customWidth="1"/>
    <col min="15115" max="15360" width="9" style="22"/>
    <col min="15361" max="15361" width="4.25" style="22" customWidth="1"/>
    <col min="15362" max="15362" width="48.625" style="22" customWidth="1"/>
    <col min="15363" max="15363" width="10.75" style="22" customWidth="1"/>
    <col min="15364" max="15368" width="15.875" style="22" customWidth="1"/>
    <col min="15369" max="15369" width="9" style="22"/>
    <col min="15370" max="15370" width="12.875" style="22" bestFit="1" customWidth="1"/>
    <col min="15371" max="15616" width="9" style="22"/>
    <col min="15617" max="15617" width="4.25" style="22" customWidth="1"/>
    <col min="15618" max="15618" width="48.625" style="22" customWidth="1"/>
    <col min="15619" max="15619" width="10.75" style="22" customWidth="1"/>
    <col min="15620" max="15624" width="15.875" style="22" customWidth="1"/>
    <col min="15625" max="15625" width="9" style="22"/>
    <col min="15626" max="15626" width="12.875" style="22" bestFit="1" customWidth="1"/>
    <col min="15627" max="15872" width="9" style="22"/>
    <col min="15873" max="15873" width="4.25" style="22" customWidth="1"/>
    <col min="15874" max="15874" width="48.625" style="22" customWidth="1"/>
    <col min="15875" max="15875" width="10.75" style="22" customWidth="1"/>
    <col min="15876" max="15880" width="15.875" style="22" customWidth="1"/>
    <col min="15881" max="15881" width="9" style="22"/>
    <col min="15882" max="15882" width="12.875" style="22" bestFit="1" customWidth="1"/>
    <col min="15883" max="16128" width="9" style="22"/>
    <col min="16129" max="16129" width="4.25" style="22" customWidth="1"/>
    <col min="16130" max="16130" width="48.625" style="22" customWidth="1"/>
    <col min="16131" max="16131" width="10.75" style="22" customWidth="1"/>
    <col min="16132" max="16136" width="15.875" style="22" customWidth="1"/>
    <col min="16137" max="16137" width="9" style="22"/>
    <col min="16138" max="16138" width="12.875" style="22" bestFit="1" customWidth="1"/>
    <col min="16139" max="16384" width="9" style="22"/>
  </cols>
  <sheetData>
    <row r="1" spans="2:13">
      <c r="B1" s="666" t="s">
        <v>163</v>
      </c>
      <c r="C1" s="666"/>
      <c r="D1" s="666"/>
      <c r="E1" s="666"/>
      <c r="F1" s="666"/>
      <c r="G1" s="666"/>
      <c r="H1" s="666"/>
    </row>
    <row r="2" spans="2:13">
      <c r="B2" s="402"/>
      <c r="C2" s="402"/>
      <c r="D2" s="466"/>
      <c r="E2" s="466"/>
      <c r="F2" s="466"/>
      <c r="G2" s="466"/>
      <c r="H2" s="402"/>
    </row>
    <row r="3" spans="2:13" ht="25.85">
      <c r="B3" s="211" t="s">
        <v>61</v>
      </c>
      <c r="D3" s="264"/>
      <c r="E3" s="264"/>
      <c r="F3" s="264"/>
      <c r="G3" s="264"/>
      <c r="H3" s="264"/>
    </row>
    <row r="4" spans="2:13">
      <c r="B4" s="402"/>
      <c r="C4" s="402"/>
      <c r="D4" s="466"/>
      <c r="E4" s="466"/>
      <c r="F4" s="466"/>
      <c r="G4" s="466"/>
      <c r="H4" s="402"/>
    </row>
    <row r="5" spans="2:13" s="1" customFormat="1" ht="21.1">
      <c r="B5" s="23" t="s">
        <v>62</v>
      </c>
      <c r="C5" s="45"/>
      <c r="D5" s="261"/>
      <c r="E5" s="261"/>
      <c r="F5" s="261"/>
      <c r="G5" s="261"/>
      <c r="J5" s="25"/>
    </row>
    <row r="6" spans="2:13">
      <c r="B6" s="197" t="s">
        <v>84</v>
      </c>
      <c r="C6" s="198" t="s">
        <v>165</v>
      </c>
      <c r="D6" s="467" t="s">
        <v>3</v>
      </c>
      <c r="E6" s="468" t="s">
        <v>4</v>
      </c>
      <c r="F6" s="467" t="s">
        <v>5</v>
      </c>
      <c r="G6" s="468" t="s">
        <v>51</v>
      </c>
      <c r="H6" s="197" t="s">
        <v>6</v>
      </c>
      <c r="K6" s="264"/>
    </row>
    <row r="7" spans="2:13">
      <c r="B7" s="15" t="s">
        <v>86</v>
      </c>
      <c r="C7" s="199">
        <v>91.29</v>
      </c>
      <c r="D7" s="32">
        <v>36041574.020000003</v>
      </c>
      <c r="E7" s="33">
        <v>150306788.75</v>
      </c>
      <c r="F7" s="32">
        <v>7494758.4400000004</v>
      </c>
      <c r="G7" s="33">
        <v>5156845.04</v>
      </c>
      <c r="H7" s="32">
        <f>SUM(D7:G7)</f>
        <v>198999966.25</v>
      </c>
      <c r="K7" s="264"/>
    </row>
    <row r="8" spans="2:13">
      <c r="B8" s="15" t="s">
        <v>87</v>
      </c>
      <c r="C8" s="199">
        <v>6.26</v>
      </c>
      <c r="D8" s="32">
        <v>2471467.34</v>
      </c>
      <c r="E8" s="33">
        <v>10306939.4</v>
      </c>
      <c r="F8" s="32">
        <v>513935.68</v>
      </c>
      <c r="G8" s="33">
        <v>353618.69</v>
      </c>
      <c r="H8" s="32">
        <f t="shared" ref="H8:H10" si="0">SUM(D8:G8)</f>
        <v>13645961.109999999</v>
      </c>
      <c r="K8" s="264"/>
    </row>
    <row r="9" spans="2:13">
      <c r="B9" s="15" t="s">
        <v>88</v>
      </c>
      <c r="C9" s="199">
        <v>1.44</v>
      </c>
      <c r="D9" s="32">
        <v>568516.44999999995</v>
      </c>
      <c r="E9" s="33">
        <v>2370925.36</v>
      </c>
      <c r="F9" s="32">
        <v>118221.63</v>
      </c>
      <c r="G9" s="33">
        <v>81343.600000000006</v>
      </c>
      <c r="H9" s="32">
        <f t="shared" si="0"/>
        <v>3139007.0399999996</v>
      </c>
      <c r="K9" s="264"/>
    </row>
    <row r="10" spans="2:13">
      <c r="B10" s="15" t="s">
        <v>89</v>
      </c>
      <c r="C10" s="199">
        <v>1.01</v>
      </c>
      <c r="D10" s="32">
        <v>398751.12</v>
      </c>
      <c r="E10" s="33">
        <v>1662940.7</v>
      </c>
      <c r="F10" s="32">
        <v>82919.33</v>
      </c>
      <c r="G10" s="33">
        <v>57053.49</v>
      </c>
      <c r="H10" s="32">
        <f t="shared" si="0"/>
        <v>2201664.64</v>
      </c>
      <c r="K10" s="264"/>
    </row>
    <row r="11" spans="2:13" ht="24.45" thickBot="1">
      <c r="B11" s="200" t="s">
        <v>6</v>
      </c>
      <c r="C11" s="34">
        <f t="shared" ref="C11:G11" si="1">SUM(C7:C10)</f>
        <v>100.00000000000001</v>
      </c>
      <c r="D11" s="34">
        <f t="shared" si="1"/>
        <v>39480308.93</v>
      </c>
      <c r="E11" s="34">
        <f t="shared" si="1"/>
        <v>164647594.21000001</v>
      </c>
      <c r="F11" s="34">
        <f t="shared" si="1"/>
        <v>8209835.0800000001</v>
      </c>
      <c r="G11" s="34">
        <f t="shared" si="1"/>
        <v>5648860.8200000003</v>
      </c>
      <c r="H11" s="34">
        <f>SUM(H7:H10)</f>
        <v>217986599.03999999</v>
      </c>
      <c r="K11" s="264"/>
    </row>
    <row r="12" spans="2:13" ht="24.45" thickTop="1">
      <c r="K12" s="264"/>
    </row>
    <row r="13" spans="2:13">
      <c r="B13" s="23" t="s">
        <v>266</v>
      </c>
      <c r="K13" s="264"/>
      <c r="L13" s="25"/>
      <c r="M13" s="264"/>
    </row>
    <row r="14" spans="2:13">
      <c r="B14" s="197" t="s">
        <v>84</v>
      </c>
      <c r="C14" s="202" t="s">
        <v>165</v>
      </c>
      <c r="D14" s="467" t="s">
        <v>3</v>
      </c>
      <c r="E14" s="468" t="s">
        <v>4</v>
      </c>
      <c r="F14" s="467" t="s">
        <v>5</v>
      </c>
      <c r="G14" s="468" t="s">
        <v>51</v>
      </c>
      <c r="H14" s="197" t="s">
        <v>6</v>
      </c>
      <c r="K14" s="264"/>
      <c r="L14" s="25"/>
      <c r="M14" s="264"/>
    </row>
    <row r="15" spans="2:13">
      <c r="B15" s="15" t="s">
        <v>96</v>
      </c>
      <c r="C15" s="419">
        <v>44.18</v>
      </c>
      <c r="D15" s="420">
        <v>9967085.9900000002</v>
      </c>
      <c r="E15" s="420">
        <v>40970942.840000004</v>
      </c>
      <c r="F15" s="420">
        <v>4181556.14</v>
      </c>
      <c r="G15" s="420">
        <v>2488885.0099999998</v>
      </c>
      <c r="H15" s="420">
        <f>SUM(D15:G15)</f>
        <v>57608469.980000004</v>
      </c>
      <c r="K15" s="264"/>
      <c r="L15" s="25"/>
      <c r="M15" s="264"/>
    </row>
    <row r="16" spans="2:13">
      <c r="B16" s="15" t="s">
        <v>98</v>
      </c>
      <c r="C16" s="203">
        <v>3.26</v>
      </c>
      <c r="D16" s="32">
        <v>735461.75</v>
      </c>
      <c r="E16" s="32">
        <v>3023206.74</v>
      </c>
      <c r="F16" s="32">
        <v>308553.03000000003</v>
      </c>
      <c r="G16" s="32">
        <v>183652.45</v>
      </c>
      <c r="H16" s="32">
        <f t="shared" ref="H16:H26" si="2">SUM(D16:G16)</f>
        <v>4250873.9700000007</v>
      </c>
      <c r="K16" s="264"/>
      <c r="L16" s="25"/>
      <c r="M16" s="264"/>
    </row>
    <row r="17" spans="2:13">
      <c r="B17" s="15" t="s">
        <v>100</v>
      </c>
      <c r="C17" s="203">
        <v>32.619999999999997</v>
      </c>
      <c r="D17" s="32">
        <v>7359129.5800000001</v>
      </c>
      <c r="E17" s="32">
        <v>30250614.66</v>
      </c>
      <c r="F17" s="32">
        <v>3087423.3</v>
      </c>
      <c r="G17" s="32">
        <v>1837651.18</v>
      </c>
      <c r="H17" s="32">
        <f t="shared" si="2"/>
        <v>42534818.719999999</v>
      </c>
      <c r="K17" s="264"/>
      <c r="L17" s="25"/>
      <c r="M17" s="264"/>
    </row>
    <row r="18" spans="2:13">
      <c r="B18" s="15" t="s">
        <v>101</v>
      </c>
      <c r="C18" s="203">
        <v>0.51</v>
      </c>
      <c r="D18" s="32">
        <v>115056.9</v>
      </c>
      <c r="E18" s="32">
        <v>472955.66</v>
      </c>
      <c r="F18" s="32">
        <v>48270.57</v>
      </c>
      <c r="G18" s="32">
        <v>28730.9</v>
      </c>
      <c r="H18" s="32">
        <f t="shared" si="2"/>
        <v>665014.02999999991</v>
      </c>
      <c r="K18" s="264"/>
      <c r="L18" s="25"/>
      <c r="M18" s="264"/>
    </row>
    <row r="19" spans="2:13">
      <c r="B19" s="15" t="s">
        <v>102</v>
      </c>
      <c r="C19" s="203">
        <v>0.51</v>
      </c>
      <c r="D19" s="32">
        <v>115056.9</v>
      </c>
      <c r="E19" s="32">
        <v>472955.66</v>
      </c>
      <c r="F19" s="32">
        <v>48270.57</v>
      </c>
      <c r="G19" s="32">
        <v>28730.9</v>
      </c>
      <c r="H19" s="32">
        <f t="shared" si="2"/>
        <v>665014.02999999991</v>
      </c>
      <c r="K19" s="264"/>
      <c r="L19" s="25"/>
      <c r="M19" s="264"/>
    </row>
    <row r="20" spans="2:13">
      <c r="B20" s="15" t="s">
        <v>103</v>
      </c>
      <c r="C20" s="203">
        <v>1.25</v>
      </c>
      <c r="D20" s="32">
        <v>282002.21000000002</v>
      </c>
      <c r="E20" s="32">
        <v>1159205.04</v>
      </c>
      <c r="F20" s="32">
        <v>118310.21</v>
      </c>
      <c r="G20" s="32">
        <v>70418.880000000005</v>
      </c>
      <c r="H20" s="32">
        <f t="shared" si="2"/>
        <v>1629936.3399999999</v>
      </c>
      <c r="K20" s="264"/>
      <c r="L20" s="25"/>
      <c r="M20" s="264"/>
    </row>
    <row r="21" spans="2:13">
      <c r="B21" s="15" t="s">
        <v>104</v>
      </c>
      <c r="C21" s="203">
        <v>0.1</v>
      </c>
      <c r="D21" s="32">
        <v>22560.18</v>
      </c>
      <c r="E21" s="32">
        <v>92736.4</v>
      </c>
      <c r="F21" s="32">
        <v>9464.82</v>
      </c>
      <c r="G21" s="32">
        <v>5633.51</v>
      </c>
      <c r="H21" s="32">
        <f t="shared" si="2"/>
        <v>130394.90999999999</v>
      </c>
      <c r="K21" s="264"/>
    </row>
    <row r="22" spans="2:13">
      <c r="B22" s="15" t="s">
        <v>105</v>
      </c>
      <c r="C22" s="203">
        <v>4.82</v>
      </c>
      <c r="D22" s="32">
        <v>1087400.5</v>
      </c>
      <c r="E22" s="32">
        <v>4469894.62</v>
      </c>
      <c r="F22" s="32">
        <v>456204.18</v>
      </c>
      <c r="G22" s="32">
        <v>271535.21000000002</v>
      </c>
      <c r="H22" s="32">
        <f t="shared" si="2"/>
        <v>6285034.5099999998</v>
      </c>
      <c r="I22" s="264"/>
      <c r="K22" s="264"/>
    </row>
    <row r="23" spans="2:13">
      <c r="B23" s="15" t="s">
        <v>106</v>
      </c>
      <c r="C23" s="203">
        <v>5.29</v>
      </c>
      <c r="D23" s="32">
        <v>1193433.3400000001</v>
      </c>
      <c r="E23" s="32">
        <v>4905755.72</v>
      </c>
      <c r="F23" s="32">
        <v>500688.82</v>
      </c>
      <c r="G23" s="32">
        <v>298012.71000000002</v>
      </c>
      <c r="H23" s="32">
        <f t="shared" si="2"/>
        <v>6897890.5899999999</v>
      </c>
      <c r="K23" s="264"/>
    </row>
    <row r="24" spans="2:13">
      <c r="B24" s="15" t="s">
        <v>107</v>
      </c>
      <c r="C24" s="203">
        <v>0.44</v>
      </c>
      <c r="D24" s="32">
        <v>99264.78</v>
      </c>
      <c r="E24" s="32">
        <v>408040.17</v>
      </c>
      <c r="F24" s="32">
        <v>41645.19</v>
      </c>
      <c r="G24" s="32">
        <v>24787.45</v>
      </c>
      <c r="H24" s="32">
        <f t="shared" si="2"/>
        <v>573737.58999999985</v>
      </c>
      <c r="K24" s="264"/>
    </row>
    <row r="25" spans="2:13">
      <c r="B25" s="15" t="s">
        <v>108</v>
      </c>
      <c r="C25" s="203">
        <v>1.81</v>
      </c>
      <c r="D25" s="32">
        <v>408339.20000000001</v>
      </c>
      <c r="E25" s="32">
        <v>1678528.88</v>
      </c>
      <c r="F25" s="32">
        <v>171313.19</v>
      </c>
      <c r="G25" s="32">
        <v>101966.54</v>
      </c>
      <c r="H25" s="32">
        <f t="shared" si="2"/>
        <v>2360147.81</v>
      </c>
      <c r="K25" s="264"/>
    </row>
    <row r="26" spans="2:13">
      <c r="B26" s="15" t="s">
        <v>109</v>
      </c>
      <c r="C26" s="203">
        <v>5.21</v>
      </c>
      <c r="D26" s="32">
        <v>1175385.2</v>
      </c>
      <c r="E26" s="32">
        <v>4831566.5999999996</v>
      </c>
      <c r="F26" s="32">
        <v>493116.95</v>
      </c>
      <c r="G26" s="32">
        <v>293505.91999999998</v>
      </c>
      <c r="H26" s="462">
        <f t="shared" si="2"/>
        <v>6793574.6699999999</v>
      </c>
      <c r="K26" s="264"/>
    </row>
    <row r="27" spans="2:13" ht="24.45" thickBot="1">
      <c r="B27" s="200" t="s">
        <v>6</v>
      </c>
      <c r="C27" s="205">
        <f>SUM(C15:C26)</f>
        <v>100</v>
      </c>
      <c r="D27" s="469">
        <f>SUM(D15:D26)</f>
        <v>22560176.529999997</v>
      </c>
      <c r="E27" s="469">
        <f t="shared" ref="E27:G27" si="3">SUM(E15:E26)</f>
        <v>92736402.99000001</v>
      </c>
      <c r="F27" s="469">
        <f t="shared" si="3"/>
        <v>9464816.9699999988</v>
      </c>
      <c r="G27" s="469">
        <f t="shared" si="3"/>
        <v>5633510.6600000001</v>
      </c>
      <c r="H27" s="205">
        <f>SUM(H15:H26)</f>
        <v>130394907.15000002</v>
      </c>
      <c r="K27" s="264"/>
    </row>
    <row r="28" spans="2:13" ht="24.45" thickTop="1">
      <c r="B28" s="14"/>
      <c r="C28" s="199"/>
      <c r="D28" s="470"/>
      <c r="E28" s="470"/>
      <c r="F28" s="470"/>
      <c r="G28" s="470"/>
      <c r="H28" s="206"/>
      <c r="K28" s="264"/>
    </row>
    <row r="29" spans="2:13">
      <c r="B29" s="23" t="s">
        <v>63</v>
      </c>
      <c r="K29" s="264"/>
    </row>
    <row r="30" spans="2:13">
      <c r="B30" s="197" t="s">
        <v>84</v>
      </c>
      <c r="C30" s="198" t="s">
        <v>165</v>
      </c>
      <c r="D30" s="467" t="s">
        <v>3</v>
      </c>
      <c r="E30" s="468" t="s">
        <v>4</v>
      </c>
      <c r="F30" s="467" t="s">
        <v>5</v>
      </c>
      <c r="G30" s="468" t="s">
        <v>51</v>
      </c>
      <c r="H30" s="197" t="s">
        <v>6</v>
      </c>
      <c r="K30" s="264"/>
    </row>
    <row r="31" spans="2:13">
      <c r="B31" s="15" t="s">
        <v>92</v>
      </c>
      <c r="C31" s="199">
        <v>19.86</v>
      </c>
      <c r="D31" s="32">
        <v>3379540.23</v>
      </c>
      <c r="E31" s="33">
        <v>14250718.6</v>
      </c>
      <c r="F31" s="32">
        <v>868093.9</v>
      </c>
      <c r="G31" s="33">
        <v>737747.36</v>
      </c>
      <c r="H31" s="32">
        <f>SUM(D31:G31)</f>
        <v>19236100.089999996</v>
      </c>
      <c r="K31" s="264"/>
    </row>
    <row r="32" spans="2:13">
      <c r="B32" s="15" t="s">
        <v>93</v>
      </c>
      <c r="C32" s="199">
        <v>5.14</v>
      </c>
      <c r="D32" s="32">
        <v>874664.49</v>
      </c>
      <c r="E32" s="33">
        <v>3688252.45</v>
      </c>
      <c r="F32" s="32">
        <v>224672.84</v>
      </c>
      <c r="G32" s="33">
        <v>190937.64</v>
      </c>
      <c r="H32" s="32">
        <f t="shared" ref="H32:H39" si="4">SUM(D32:G32)</f>
        <v>4978527.42</v>
      </c>
      <c r="K32" s="264"/>
    </row>
    <row r="33" spans="2:11">
      <c r="B33" s="15" t="s">
        <v>94</v>
      </c>
      <c r="C33" s="199">
        <v>0.89</v>
      </c>
      <c r="D33" s="32">
        <v>151449.69</v>
      </c>
      <c r="E33" s="33">
        <v>638627.37</v>
      </c>
      <c r="F33" s="32">
        <v>38902.5</v>
      </c>
      <c r="G33" s="33">
        <v>33061.19</v>
      </c>
      <c r="H33" s="32">
        <f t="shared" si="4"/>
        <v>862040.75</v>
      </c>
      <c r="K33" s="264"/>
    </row>
    <row r="34" spans="2:11">
      <c r="B34" s="15" t="s">
        <v>95</v>
      </c>
      <c r="C34" s="199">
        <v>3.51</v>
      </c>
      <c r="D34" s="32">
        <v>597290.34</v>
      </c>
      <c r="E34" s="33">
        <v>2518631.5299999998</v>
      </c>
      <c r="F34" s="32">
        <v>153424.45000000001</v>
      </c>
      <c r="G34" s="33">
        <v>130387.37</v>
      </c>
      <c r="H34" s="32">
        <f t="shared" si="4"/>
        <v>3399733.69</v>
      </c>
      <c r="K34" s="264"/>
    </row>
    <row r="35" spans="2:11">
      <c r="B35" s="15" t="s">
        <v>246</v>
      </c>
      <c r="C35" s="199">
        <v>0.11</v>
      </c>
      <c r="D35" s="32">
        <v>18718.5</v>
      </c>
      <c r="E35" s="33">
        <v>78931.47</v>
      </c>
      <c r="F35" s="32">
        <v>4808.17</v>
      </c>
      <c r="G35" s="33">
        <v>4086.21</v>
      </c>
      <c r="H35" s="32">
        <f t="shared" si="4"/>
        <v>106544.35</v>
      </c>
      <c r="K35" s="264"/>
    </row>
    <row r="36" spans="2:11">
      <c r="B36" s="15" t="s">
        <v>247</v>
      </c>
      <c r="C36" s="199">
        <v>0.23</v>
      </c>
      <c r="D36" s="32">
        <v>39138.68</v>
      </c>
      <c r="E36" s="33">
        <v>165038.53</v>
      </c>
      <c r="F36" s="32">
        <v>10053.450000000001</v>
      </c>
      <c r="G36" s="33">
        <v>8543.9</v>
      </c>
      <c r="H36" s="32">
        <f t="shared" si="4"/>
        <v>222774.56</v>
      </c>
      <c r="K36" s="264"/>
    </row>
    <row r="37" spans="2:11">
      <c r="B37" s="15" t="s">
        <v>248</v>
      </c>
      <c r="C37" s="199">
        <v>63.67</v>
      </c>
      <c r="D37" s="32">
        <v>10834608.57</v>
      </c>
      <c r="E37" s="33">
        <v>45686971.460000001</v>
      </c>
      <c r="F37" s="32">
        <v>2783058.33</v>
      </c>
      <c r="G37" s="33">
        <v>2365174.96</v>
      </c>
      <c r="H37" s="32">
        <f t="shared" si="4"/>
        <v>61669813.32</v>
      </c>
      <c r="K37" s="264"/>
    </row>
    <row r="38" spans="2:11">
      <c r="B38" s="15" t="s">
        <v>249</v>
      </c>
      <c r="C38" s="199">
        <v>6.25</v>
      </c>
      <c r="D38" s="32">
        <v>1063551.18</v>
      </c>
      <c r="E38" s="33">
        <v>4484742.76</v>
      </c>
      <c r="F38" s="32">
        <v>273191.67999999999</v>
      </c>
      <c r="G38" s="33">
        <v>232171.25</v>
      </c>
      <c r="H38" s="32">
        <f t="shared" si="4"/>
        <v>6053656.8699999992</v>
      </c>
      <c r="K38" s="264"/>
    </row>
    <row r="39" spans="2:11">
      <c r="B39" s="15" t="s">
        <v>250</v>
      </c>
      <c r="C39" s="199">
        <v>0.34</v>
      </c>
      <c r="D39" s="32">
        <v>57857.19</v>
      </c>
      <c r="E39" s="33">
        <v>243970.01</v>
      </c>
      <c r="F39" s="32">
        <v>14861.63</v>
      </c>
      <c r="G39" s="33">
        <v>12630.12</v>
      </c>
      <c r="H39" s="32">
        <f t="shared" si="4"/>
        <v>329318.95</v>
      </c>
      <c r="K39" s="264"/>
    </row>
    <row r="40" spans="2:11" s="268" customFormat="1" ht="24.45" thickBot="1">
      <c r="B40" s="266" t="s">
        <v>6</v>
      </c>
      <c r="C40" s="267">
        <f t="shared" ref="C40:G40" si="5">SUM(C31:C39)</f>
        <v>100</v>
      </c>
      <c r="D40" s="267">
        <f>SUM(D31:D39)</f>
        <v>17016818.870000001</v>
      </c>
      <c r="E40" s="267">
        <f t="shared" si="5"/>
        <v>71755884.180000007</v>
      </c>
      <c r="F40" s="267">
        <f t="shared" si="5"/>
        <v>4371066.9499999993</v>
      </c>
      <c r="G40" s="267">
        <f t="shared" si="5"/>
        <v>3714740</v>
      </c>
      <c r="H40" s="267">
        <f>SUM(H31:H39)</f>
        <v>96858510.000000015</v>
      </c>
      <c r="J40" s="269"/>
    </row>
    <row r="41" spans="2:11" s="268" customFormat="1" ht="24.45" thickTop="1">
      <c r="B41" s="421"/>
      <c r="C41" s="422"/>
      <c r="D41" s="471"/>
      <c r="E41" s="471"/>
      <c r="F41" s="471"/>
      <c r="G41" s="471"/>
      <c r="H41" s="423"/>
      <c r="J41" s="269"/>
    </row>
    <row r="42" spans="2:11">
      <c r="B42" s="23" t="s">
        <v>267</v>
      </c>
    </row>
    <row r="43" spans="2:11">
      <c r="B43" s="197" t="s">
        <v>84</v>
      </c>
      <c r="C43" s="202" t="s">
        <v>165</v>
      </c>
      <c r="D43" s="467" t="s">
        <v>3</v>
      </c>
      <c r="E43" s="468" t="s">
        <v>4</v>
      </c>
      <c r="F43" s="467" t="s">
        <v>5</v>
      </c>
      <c r="G43" s="468" t="s">
        <v>51</v>
      </c>
      <c r="H43" s="197" t="s">
        <v>6</v>
      </c>
    </row>
    <row r="44" spans="2:11">
      <c r="B44" s="15" t="s">
        <v>90</v>
      </c>
      <c r="C44" s="203">
        <v>52.41</v>
      </c>
      <c r="D44" s="35">
        <v>1351290.12</v>
      </c>
      <c r="E44" s="33">
        <v>5684744.0700000003</v>
      </c>
      <c r="F44" s="32">
        <v>356358.52</v>
      </c>
      <c r="G44" s="33">
        <v>563151.51</v>
      </c>
      <c r="H44" s="32">
        <f>SUM(D44:G44)</f>
        <v>7955544.2200000007</v>
      </c>
      <c r="K44" s="264"/>
    </row>
    <row r="45" spans="2:11">
      <c r="B45" s="15" t="s">
        <v>91</v>
      </c>
      <c r="C45" s="203">
        <v>26.64</v>
      </c>
      <c r="D45" s="35">
        <v>686860.69</v>
      </c>
      <c r="E45" s="33">
        <v>2889555.09</v>
      </c>
      <c r="F45" s="32">
        <v>181137.02</v>
      </c>
      <c r="G45" s="33">
        <v>286249.88</v>
      </c>
      <c r="H45" s="32">
        <f t="shared" ref="H45:H53" si="6">SUM(D45:G45)</f>
        <v>4043802.6799999997</v>
      </c>
      <c r="K45" s="264"/>
    </row>
    <row r="46" spans="2:11">
      <c r="B46" s="15" t="s">
        <v>238</v>
      </c>
      <c r="C46" s="203">
        <v>2.5099999999999998</v>
      </c>
      <c r="D46" s="35">
        <v>64715.48</v>
      </c>
      <c r="E46" s="33">
        <v>272251.62</v>
      </c>
      <c r="F46" s="32">
        <v>17066.59</v>
      </c>
      <c r="G46" s="33">
        <v>26970.240000000002</v>
      </c>
      <c r="H46" s="32">
        <f t="shared" si="6"/>
        <v>381003.93</v>
      </c>
      <c r="K46" s="264"/>
    </row>
    <row r="47" spans="2:11">
      <c r="B47" s="15" t="s">
        <v>239</v>
      </c>
      <c r="C47" s="203">
        <v>0.19</v>
      </c>
      <c r="D47" s="35">
        <v>4898.78</v>
      </c>
      <c r="E47" s="33">
        <v>20608.689999999999</v>
      </c>
      <c r="F47" s="32">
        <v>1291.8900000000001</v>
      </c>
      <c r="G47" s="33">
        <v>2041.57</v>
      </c>
      <c r="H47" s="32">
        <f t="shared" si="6"/>
        <v>28840.929999999997</v>
      </c>
      <c r="K47" s="264"/>
    </row>
    <row r="48" spans="2:11">
      <c r="B48" s="15" t="s">
        <v>240</v>
      </c>
      <c r="C48" s="203">
        <v>0.28999999999999998</v>
      </c>
      <c r="D48" s="35">
        <v>7477.09</v>
      </c>
      <c r="E48" s="33">
        <v>31455.37</v>
      </c>
      <c r="F48" s="32">
        <v>1971.84</v>
      </c>
      <c r="G48" s="33">
        <v>3116.08</v>
      </c>
      <c r="H48" s="32">
        <f t="shared" si="6"/>
        <v>44020.38</v>
      </c>
      <c r="K48" s="264"/>
    </row>
    <row r="49" spans="2:11">
      <c r="B49" s="15" t="s">
        <v>241</v>
      </c>
      <c r="C49" s="203">
        <v>1.54</v>
      </c>
      <c r="D49" s="35">
        <v>39705.910000000003</v>
      </c>
      <c r="E49" s="33">
        <v>167038.85</v>
      </c>
      <c r="F49" s="32">
        <v>10471.129999999999</v>
      </c>
      <c r="G49" s="33">
        <v>16547.48</v>
      </c>
      <c r="H49" s="32">
        <f t="shared" si="6"/>
        <v>233763.37000000002</v>
      </c>
      <c r="K49" s="264"/>
    </row>
    <row r="50" spans="2:11">
      <c r="B50" s="15" t="s">
        <v>242</v>
      </c>
      <c r="C50" s="203">
        <v>6.52</v>
      </c>
      <c r="D50" s="35">
        <v>168105.54</v>
      </c>
      <c r="E50" s="33">
        <v>707203.42</v>
      </c>
      <c r="F50" s="32">
        <v>44332.33</v>
      </c>
      <c r="G50" s="33">
        <v>70058.149999999994</v>
      </c>
      <c r="H50" s="32">
        <f t="shared" si="6"/>
        <v>989699.44000000006</v>
      </c>
      <c r="K50" s="264"/>
    </row>
    <row r="51" spans="2:11">
      <c r="B51" s="15" t="s">
        <v>243</v>
      </c>
      <c r="C51" s="203">
        <v>1.5</v>
      </c>
      <c r="D51" s="35">
        <v>38674.589999999997</v>
      </c>
      <c r="E51" s="33">
        <v>162700.17000000001</v>
      </c>
      <c r="F51" s="32">
        <v>10199.16</v>
      </c>
      <c r="G51" s="33">
        <v>16117.67</v>
      </c>
      <c r="H51" s="32">
        <f t="shared" si="6"/>
        <v>227691.59000000003</v>
      </c>
      <c r="K51" s="264"/>
    </row>
    <row r="52" spans="2:11">
      <c r="B52" s="15" t="s">
        <v>244</v>
      </c>
      <c r="C52" s="203">
        <v>7.34</v>
      </c>
      <c r="D52" s="35">
        <v>189247.65</v>
      </c>
      <c r="E52" s="33">
        <v>796146.18</v>
      </c>
      <c r="F52" s="32">
        <v>49907.87</v>
      </c>
      <c r="G52" s="33">
        <v>78869.149999999994</v>
      </c>
      <c r="H52" s="32">
        <f t="shared" si="6"/>
        <v>1114170.8500000001</v>
      </c>
      <c r="K52" s="264"/>
    </row>
    <row r="53" spans="2:11">
      <c r="B53" s="15" t="s">
        <v>245</v>
      </c>
      <c r="C53" s="337">
        <v>1.06</v>
      </c>
      <c r="D53" s="35">
        <v>27330.04</v>
      </c>
      <c r="E53" s="33">
        <v>114974.79</v>
      </c>
      <c r="F53" s="32">
        <v>7207.4</v>
      </c>
      <c r="G53" s="33">
        <v>11389.84</v>
      </c>
      <c r="H53" s="32">
        <f t="shared" si="6"/>
        <v>160902.06999999998</v>
      </c>
      <c r="K53" s="264"/>
    </row>
    <row r="54" spans="2:11" ht="24.45" thickBot="1">
      <c r="B54" s="200" t="s">
        <v>6</v>
      </c>
      <c r="C54" s="205">
        <f t="shared" ref="C54:G54" si="7">SUM(C44:C53)</f>
        <v>100.00000000000001</v>
      </c>
      <c r="D54" s="469">
        <f t="shared" si="7"/>
        <v>2578305.8899999997</v>
      </c>
      <c r="E54" s="469">
        <f t="shared" si="7"/>
        <v>10846678.249999996</v>
      </c>
      <c r="F54" s="469">
        <f t="shared" si="7"/>
        <v>679943.75</v>
      </c>
      <c r="G54" s="469">
        <f t="shared" si="7"/>
        <v>1074511.57</v>
      </c>
      <c r="H54" s="205">
        <f>SUM(H44:H53)</f>
        <v>15179439.459999999</v>
      </c>
    </row>
    <row r="55" spans="2:11" ht="24.45" thickTop="1"/>
    <row r="56" spans="2:11" s="36" customFormat="1">
      <c r="B56" s="23" t="s">
        <v>64</v>
      </c>
      <c r="C56" s="209"/>
      <c r="D56" s="472"/>
      <c r="E56" s="472"/>
      <c r="F56" s="472"/>
      <c r="G56" s="472"/>
      <c r="J56" s="25"/>
    </row>
    <row r="57" spans="2:11">
      <c r="B57" s="127" t="s">
        <v>84</v>
      </c>
      <c r="C57" s="198" t="s">
        <v>165</v>
      </c>
      <c r="D57" s="467" t="s">
        <v>3</v>
      </c>
      <c r="E57" s="468" t="s">
        <v>4</v>
      </c>
      <c r="F57" s="467" t="s">
        <v>5</v>
      </c>
      <c r="G57" s="468" t="s">
        <v>51</v>
      </c>
      <c r="H57" s="197" t="s">
        <v>6</v>
      </c>
    </row>
    <row r="58" spans="2:11">
      <c r="B58" s="262" t="s">
        <v>111</v>
      </c>
      <c r="C58" s="199">
        <v>93.4</v>
      </c>
      <c r="D58" s="32">
        <v>8037159.5800000001</v>
      </c>
      <c r="E58" s="33">
        <v>34353711.149999999</v>
      </c>
      <c r="F58" s="32">
        <v>1524161.9</v>
      </c>
      <c r="G58" s="33">
        <v>4458823.91</v>
      </c>
      <c r="H58" s="195">
        <f>SUM(D58:G58)</f>
        <v>48373856.539999992</v>
      </c>
      <c r="K58" s="264"/>
    </row>
    <row r="59" spans="2:11">
      <c r="B59" s="21" t="s">
        <v>112</v>
      </c>
      <c r="C59" s="199">
        <v>5.28</v>
      </c>
      <c r="D59" s="32">
        <v>454349.06</v>
      </c>
      <c r="E59" s="33">
        <v>1942051.34</v>
      </c>
      <c r="F59" s="32">
        <v>86162.47</v>
      </c>
      <c r="G59" s="33">
        <v>252061.99</v>
      </c>
      <c r="H59" s="195">
        <f t="shared" ref="H59:H61" si="8">SUM(D59:G59)</f>
        <v>2734624.8600000003</v>
      </c>
      <c r="K59" s="264"/>
    </row>
    <row r="60" spans="2:11">
      <c r="B60" s="21" t="s">
        <v>113</v>
      </c>
      <c r="C60" s="199">
        <v>7.0000000000000007E-2</v>
      </c>
      <c r="D60" s="32">
        <v>6023.57</v>
      </c>
      <c r="E60" s="33">
        <v>25746.89</v>
      </c>
      <c r="F60" s="32">
        <v>1142.31</v>
      </c>
      <c r="G60" s="33">
        <v>3341.73</v>
      </c>
      <c r="H60" s="195">
        <f t="shared" si="8"/>
        <v>36254.5</v>
      </c>
      <c r="K60" s="264"/>
    </row>
    <row r="61" spans="2:11">
      <c r="B61" s="21" t="s">
        <v>114</v>
      </c>
      <c r="C61" s="199">
        <v>1.25</v>
      </c>
      <c r="D61" s="32">
        <v>107563.7</v>
      </c>
      <c r="E61" s="33">
        <v>459765.94</v>
      </c>
      <c r="F61" s="32">
        <v>20398.310000000001</v>
      </c>
      <c r="G61" s="33">
        <v>59673.77</v>
      </c>
      <c r="H61" s="195">
        <f t="shared" si="8"/>
        <v>647401.72000000009</v>
      </c>
      <c r="K61" s="264"/>
    </row>
    <row r="62" spans="2:11" ht="24.45" thickBot="1">
      <c r="B62" s="263" t="s">
        <v>6</v>
      </c>
      <c r="C62" s="207">
        <f t="shared" ref="C62:F62" si="9">SUM(C58:C61)</f>
        <v>100</v>
      </c>
      <c r="D62" s="473">
        <f>SUM(D58:D61)</f>
        <v>8605095.9100000001</v>
      </c>
      <c r="E62" s="473">
        <f t="shared" si="9"/>
        <v>36781275.32</v>
      </c>
      <c r="F62" s="473">
        <f t="shared" si="9"/>
        <v>1631864.99</v>
      </c>
      <c r="G62" s="473">
        <f>SUM(G58:G61)</f>
        <v>4773901.4000000004</v>
      </c>
      <c r="H62" s="207">
        <f>SUM(H58:H61)</f>
        <v>51792137.61999999</v>
      </c>
      <c r="K62" s="264"/>
    </row>
    <row r="63" spans="2:11" ht="24.45" thickTop="1">
      <c r="B63" s="14"/>
      <c r="C63" s="199"/>
      <c r="D63" s="470"/>
      <c r="E63" s="470"/>
      <c r="F63" s="470"/>
      <c r="G63" s="470"/>
      <c r="H63" s="206"/>
    </row>
    <row r="64" spans="2:11">
      <c r="B64" s="23" t="s">
        <v>65</v>
      </c>
    </row>
    <row r="65" spans="2:11">
      <c r="B65" s="197" t="s">
        <v>84</v>
      </c>
      <c r="C65" s="198" t="s">
        <v>165</v>
      </c>
      <c r="D65" s="467" t="s">
        <v>3</v>
      </c>
      <c r="E65" s="468" t="s">
        <v>4</v>
      </c>
      <c r="F65" s="467" t="s">
        <v>5</v>
      </c>
      <c r="G65" s="468" t="s">
        <v>51</v>
      </c>
      <c r="H65" s="197" t="s">
        <v>6</v>
      </c>
    </row>
    <row r="66" spans="2:11">
      <c r="B66" s="15" t="s">
        <v>290</v>
      </c>
      <c r="C66" s="199">
        <v>45.49</v>
      </c>
      <c r="D66" s="32">
        <v>1715324.35</v>
      </c>
      <c r="E66" s="32">
        <v>7361076.9800000004</v>
      </c>
      <c r="F66" s="32">
        <v>860755.55</v>
      </c>
      <c r="G66" s="32">
        <v>384053.46</v>
      </c>
      <c r="H66" s="32">
        <f>SUM(D66:G66)</f>
        <v>10321210.340000002</v>
      </c>
      <c r="K66" s="264"/>
    </row>
    <row r="67" spans="2:11">
      <c r="B67" s="15" t="s">
        <v>289</v>
      </c>
      <c r="C67" s="199">
        <v>17.14</v>
      </c>
      <c r="D67" s="32">
        <v>646310.38</v>
      </c>
      <c r="E67" s="32">
        <v>2773551.54</v>
      </c>
      <c r="F67" s="32">
        <v>324320.73</v>
      </c>
      <c r="G67" s="32">
        <v>144706.01</v>
      </c>
      <c r="H67" s="32">
        <f t="shared" ref="H67:H73" si="10">SUM(D67:G67)</f>
        <v>3888888.66</v>
      </c>
      <c r="K67" s="264"/>
    </row>
    <row r="68" spans="2:11">
      <c r="B68" s="15" t="s">
        <v>288</v>
      </c>
      <c r="C68" s="199">
        <v>5.95</v>
      </c>
      <c r="D68" s="32">
        <v>224360.95999999999</v>
      </c>
      <c r="E68" s="32">
        <v>962813.98</v>
      </c>
      <c r="F68" s="32">
        <v>112585.09</v>
      </c>
      <c r="G68" s="32">
        <v>50233.42</v>
      </c>
      <c r="H68" s="32">
        <f t="shared" si="10"/>
        <v>1349993.45</v>
      </c>
      <c r="K68" s="264"/>
    </row>
    <row r="69" spans="2:11">
      <c r="B69" s="15" t="s">
        <v>287</v>
      </c>
      <c r="C69" s="199">
        <v>0.63</v>
      </c>
      <c r="D69" s="32">
        <v>23755.87</v>
      </c>
      <c r="E69" s="32">
        <v>101945.01</v>
      </c>
      <c r="F69" s="32">
        <v>11920.77</v>
      </c>
      <c r="G69" s="32">
        <v>5318.83</v>
      </c>
      <c r="H69" s="32">
        <f t="shared" si="10"/>
        <v>142940.47999999998</v>
      </c>
      <c r="K69" s="264"/>
    </row>
    <row r="70" spans="2:11">
      <c r="B70" s="15" t="s">
        <v>291</v>
      </c>
      <c r="C70" s="199">
        <v>18.28</v>
      </c>
      <c r="D70" s="32">
        <v>689297.19</v>
      </c>
      <c r="E70" s="32">
        <v>2958023.46</v>
      </c>
      <c r="F70" s="32">
        <v>345891.66</v>
      </c>
      <c r="G70" s="32">
        <v>154330.56</v>
      </c>
      <c r="H70" s="32">
        <f t="shared" si="10"/>
        <v>4147542.87</v>
      </c>
      <c r="K70" s="264"/>
    </row>
    <row r="71" spans="2:11">
      <c r="B71" s="15" t="s">
        <v>292</v>
      </c>
      <c r="C71" s="199">
        <v>2.85</v>
      </c>
      <c r="D71" s="32">
        <v>107467.01</v>
      </c>
      <c r="E71" s="32">
        <v>461179.81</v>
      </c>
      <c r="F71" s="32">
        <v>53927.31</v>
      </c>
      <c r="G71" s="32">
        <v>24061.38</v>
      </c>
      <c r="H71" s="32">
        <f t="shared" si="10"/>
        <v>646635.50999999989</v>
      </c>
      <c r="K71" s="264"/>
    </row>
    <row r="72" spans="2:11">
      <c r="B72" s="15" t="s">
        <v>293</v>
      </c>
      <c r="C72" s="199">
        <v>2.16</v>
      </c>
      <c r="D72" s="32">
        <v>81448.679999999993</v>
      </c>
      <c r="E72" s="32">
        <v>349525.75</v>
      </c>
      <c r="F72" s="32">
        <v>40871.22</v>
      </c>
      <c r="G72" s="32">
        <v>18236</v>
      </c>
      <c r="H72" s="32">
        <f t="shared" si="10"/>
        <v>490081.65</v>
      </c>
      <c r="K72" s="264"/>
    </row>
    <row r="73" spans="2:11">
      <c r="B73" s="15" t="s">
        <v>294</v>
      </c>
      <c r="C73" s="199">
        <v>7.5</v>
      </c>
      <c r="D73" s="32">
        <v>282807.92</v>
      </c>
      <c r="E73" s="32">
        <v>1213631.06</v>
      </c>
      <c r="F73" s="32">
        <v>141913.98000000001</v>
      </c>
      <c r="G73" s="32">
        <v>63319.43</v>
      </c>
      <c r="H73" s="32">
        <f t="shared" si="10"/>
        <v>1701672.39</v>
      </c>
      <c r="K73" s="264"/>
    </row>
    <row r="74" spans="2:11" ht="24.45" thickBot="1">
      <c r="B74" s="200" t="s">
        <v>6</v>
      </c>
      <c r="C74" s="204">
        <f t="shared" ref="C74:G74" si="11">SUM(C66:C73)</f>
        <v>99.999999999999986</v>
      </c>
      <c r="D74" s="474">
        <f>SUM(D66:D73)</f>
        <v>3770772.36</v>
      </c>
      <c r="E74" s="474">
        <f t="shared" si="11"/>
        <v>16181747.59</v>
      </c>
      <c r="F74" s="474">
        <f t="shared" si="11"/>
        <v>1892186.31</v>
      </c>
      <c r="G74" s="474">
        <f t="shared" si="11"/>
        <v>844259.09000000008</v>
      </c>
      <c r="H74" s="204">
        <f>SUM(H66:H73)</f>
        <v>22688965.350000001</v>
      </c>
    </row>
    <row r="75" spans="2:11" ht="24.45" thickTop="1">
      <c r="B75" s="14"/>
      <c r="C75" s="199"/>
      <c r="D75" s="470"/>
      <c r="E75" s="470"/>
      <c r="F75" s="470"/>
      <c r="G75" s="470"/>
      <c r="H75" s="196"/>
    </row>
    <row r="76" spans="2:11">
      <c r="B76" s="23" t="s">
        <v>269</v>
      </c>
    </row>
    <row r="77" spans="2:11">
      <c r="B77" s="197" t="s">
        <v>84</v>
      </c>
      <c r="C77" s="198" t="s">
        <v>165</v>
      </c>
      <c r="D77" s="467" t="s">
        <v>3</v>
      </c>
      <c r="E77" s="468" t="s">
        <v>4</v>
      </c>
      <c r="F77" s="467" t="s">
        <v>5</v>
      </c>
      <c r="G77" s="468" t="s">
        <v>51</v>
      </c>
      <c r="H77" s="197" t="s">
        <v>6</v>
      </c>
    </row>
    <row r="78" spans="2:11">
      <c r="B78" s="15" t="s">
        <v>115</v>
      </c>
      <c r="C78" s="199">
        <v>5</v>
      </c>
      <c r="D78" s="32">
        <v>370631.47</v>
      </c>
      <c r="E78" s="32">
        <v>1584656.13</v>
      </c>
      <c r="F78" s="32">
        <v>71879.77</v>
      </c>
      <c r="G78" s="32">
        <v>323120.98</v>
      </c>
      <c r="H78" s="32">
        <f>SUM(D78:G78)</f>
        <v>2350288.3499999996</v>
      </c>
      <c r="K78" s="264"/>
    </row>
    <row r="79" spans="2:11">
      <c r="B79" s="15" t="s">
        <v>117</v>
      </c>
      <c r="C79" s="199">
        <v>11.73</v>
      </c>
      <c r="D79" s="32">
        <v>869501.43</v>
      </c>
      <c r="E79" s="32">
        <v>3717603.27</v>
      </c>
      <c r="F79" s="32">
        <v>168629.93</v>
      </c>
      <c r="G79" s="32">
        <v>758041.82</v>
      </c>
      <c r="H79" s="32">
        <f t="shared" ref="H79:H89" si="12">SUM(D79:G79)</f>
        <v>5513776.4500000002</v>
      </c>
      <c r="K79" s="264"/>
    </row>
    <row r="80" spans="2:11">
      <c r="B80" s="15" t="s">
        <v>118</v>
      </c>
      <c r="C80" s="199">
        <v>4.9000000000000004</v>
      </c>
      <c r="D80" s="32">
        <v>363218.84</v>
      </c>
      <c r="E80" s="32">
        <v>1552963</v>
      </c>
      <c r="F80" s="32">
        <v>70442.17</v>
      </c>
      <c r="G80" s="32">
        <v>316658.56</v>
      </c>
      <c r="H80" s="32">
        <f t="shared" si="12"/>
        <v>2303282.5699999998</v>
      </c>
      <c r="K80" s="264"/>
    </row>
    <row r="81" spans="2:11">
      <c r="B81" s="15" t="s">
        <v>119</v>
      </c>
      <c r="C81" s="199">
        <v>9.1</v>
      </c>
      <c r="D81" s="32">
        <v>674549.28</v>
      </c>
      <c r="E81" s="32">
        <v>2884074.15</v>
      </c>
      <c r="F81" s="32">
        <v>130821.18</v>
      </c>
      <c r="G81" s="32">
        <v>588080.18000000005</v>
      </c>
      <c r="H81" s="32">
        <f t="shared" si="12"/>
        <v>4277524.79</v>
      </c>
      <c r="K81" s="264"/>
    </row>
    <row r="82" spans="2:11">
      <c r="B82" s="15" t="s">
        <v>120</v>
      </c>
      <c r="C82" s="199">
        <v>5.53</v>
      </c>
      <c r="D82" s="32">
        <v>409918.41</v>
      </c>
      <c r="E82" s="32">
        <v>1752629.68</v>
      </c>
      <c r="F82" s="32">
        <v>79499.02</v>
      </c>
      <c r="G82" s="32">
        <v>357371.8</v>
      </c>
      <c r="H82" s="32">
        <f t="shared" si="12"/>
        <v>2599418.9099999997</v>
      </c>
      <c r="K82" s="264"/>
    </row>
    <row r="83" spans="2:11" hidden="1">
      <c r="B83" s="15" t="s">
        <v>297</v>
      </c>
      <c r="C83" s="199">
        <v>0</v>
      </c>
      <c r="D83" s="32">
        <v>0</v>
      </c>
      <c r="E83" s="32">
        <v>0</v>
      </c>
      <c r="F83" s="32">
        <v>0</v>
      </c>
      <c r="G83" s="32">
        <v>0</v>
      </c>
      <c r="H83" s="32">
        <f t="shared" si="12"/>
        <v>0</v>
      </c>
      <c r="K83" s="264"/>
    </row>
    <row r="84" spans="2:11">
      <c r="B84" s="15" t="s">
        <v>395</v>
      </c>
      <c r="C84" s="199">
        <v>1.96</v>
      </c>
      <c r="D84" s="32">
        <v>145287.54</v>
      </c>
      <c r="E84" s="32">
        <v>621185.19999999995</v>
      </c>
      <c r="F84" s="32">
        <v>28176.87</v>
      </c>
      <c r="G84" s="32">
        <v>126663.42</v>
      </c>
      <c r="H84" s="32">
        <f t="shared" si="12"/>
        <v>921313.03</v>
      </c>
      <c r="K84" s="264"/>
    </row>
    <row r="85" spans="2:11">
      <c r="B85" s="15" t="s">
        <v>396</v>
      </c>
      <c r="C85" s="199">
        <v>35.36</v>
      </c>
      <c r="D85" s="32">
        <v>2621105.77</v>
      </c>
      <c r="E85" s="32">
        <v>11206688.130000001</v>
      </c>
      <c r="F85" s="32">
        <v>508333.72</v>
      </c>
      <c r="G85" s="32">
        <v>2285111.56</v>
      </c>
      <c r="H85" s="32">
        <f t="shared" si="12"/>
        <v>16621239.180000002</v>
      </c>
      <c r="K85" s="264"/>
    </row>
    <row r="86" spans="2:11">
      <c r="B86" s="15" t="s">
        <v>397</v>
      </c>
      <c r="C86" s="199">
        <v>21.27</v>
      </c>
      <c r="D86" s="32">
        <v>1576666.28</v>
      </c>
      <c r="E86" s="32">
        <v>6741127.1600000001</v>
      </c>
      <c r="F86" s="32">
        <v>305776.53000000003</v>
      </c>
      <c r="G86" s="32">
        <v>1374556.64</v>
      </c>
      <c r="H86" s="32">
        <f t="shared" si="12"/>
        <v>9998126.6100000013</v>
      </c>
      <c r="K86" s="264"/>
    </row>
    <row r="87" spans="2:11">
      <c r="B87" s="15" t="s">
        <v>398</v>
      </c>
      <c r="C87" s="199">
        <v>4.37</v>
      </c>
      <c r="D87" s="32">
        <v>323931.90999999997</v>
      </c>
      <c r="E87" s="32">
        <v>1384989.45</v>
      </c>
      <c r="F87" s="32">
        <v>62822.92</v>
      </c>
      <c r="G87" s="32">
        <v>282407.74</v>
      </c>
      <c r="H87" s="32">
        <f t="shared" si="12"/>
        <v>2054152.0199999998</v>
      </c>
      <c r="K87" s="264"/>
    </row>
    <row r="88" spans="2:11">
      <c r="B88" s="15" t="s">
        <v>399</v>
      </c>
      <c r="C88" s="199">
        <v>0.64</v>
      </c>
      <c r="D88" s="32">
        <v>47440.83</v>
      </c>
      <c r="E88" s="32">
        <v>202835.98</v>
      </c>
      <c r="F88" s="32">
        <v>9200.61</v>
      </c>
      <c r="G88" s="32">
        <v>41359.49</v>
      </c>
      <c r="H88" s="32">
        <f t="shared" si="12"/>
        <v>300836.90999999997</v>
      </c>
      <c r="K88" s="264"/>
    </row>
    <row r="89" spans="2:11">
      <c r="B89" s="15" t="s">
        <v>400</v>
      </c>
      <c r="C89" s="199">
        <v>0.14000000000000001</v>
      </c>
      <c r="D89" s="32">
        <v>10377.67</v>
      </c>
      <c r="E89" s="32">
        <v>44370.38</v>
      </c>
      <c r="F89" s="32">
        <v>2012.63</v>
      </c>
      <c r="G89" s="32">
        <v>9047.39</v>
      </c>
      <c r="H89" s="32">
        <f t="shared" si="12"/>
        <v>65808.069999999992</v>
      </c>
      <c r="K89" s="264"/>
    </row>
    <row r="90" spans="2:11" ht="24.45" thickBot="1">
      <c r="B90" s="200" t="s">
        <v>6</v>
      </c>
      <c r="C90" s="204">
        <f t="shared" ref="C90:G90" si="13">SUM(C78:C89)</f>
        <v>100.00000000000001</v>
      </c>
      <c r="D90" s="474">
        <f>SUM(D78:D89)</f>
        <v>7412629.4300000006</v>
      </c>
      <c r="E90" s="474">
        <f t="shared" si="13"/>
        <v>31693122.530000001</v>
      </c>
      <c r="F90" s="474">
        <f t="shared" si="13"/>
        <v>1437595.35</v>
      </c>
      <c r="G90" s="474">
        <f t="shared" si="13"/>
        <v>6462419.5800000001</v>
      </c>
      <c r="H90" s="204">
        <f>SUM(H78:H89)</f>
        <v>47005766.890000001</v>
      </c>
    </row>
    <row r="91" spans="2:11" ht="24.45" thickTop="1">
      <c r="B91" s="14"/>
      <c r="C91" s="196"/>
      <c r="D91" s="617"/>
      <c r="E91" s="617"/>
      <c r="F91" s="617"/>
      <c r="G91" s="617"/>
      <c r="H91" s="196"/>
    </row>
    <row r="92" spans="2:11">
      <c r="B92" s="14"/>
      <c r="C92" s="199"/>
      <c r="D92" s="470"/>
      <c r="E92" s="470"/>
      <c r="F92" s="470"/>
      <c r="G92" s="470"/>
      <c r="H92" s="33"/>
    </row>
    <row r="93" spans="2:11" ht="21.75" customHeight="1">
      <c r="B93" s="23" t="s">
        <v>67</v>
      </c>
    </row>
    <row r="94" spans="2:11">
      <c r="B94" s="197" t="s">
        <v>84</v>
      </c>
      <c r="C94" s="198" t="s">
        <v>165</v>
      </c>
      <c r="D94" s="467" t="s">
        <v>3</v>
      </c>
      <c r="E94" s="468" t="s">
        <v>4</v>
      </c>
      <c r="F94" s="467" t="s">
        <v>5</v>
      </c>
      <c r="G94" s="468" t="s">
        <v>51</v>
      </c>
      <c r="H94" s="197" t="s">
        <v>6</v>
      </c>
    </row>
    <row r="95" spans="2:11">
      <c r="B95" s="18" t="s">
        <v>125</v>
      </c>
      <c r="C95" s="199">
        <v>23.26</v>
      </c>
      <c r="D95" s="32">
        <v>884578.08</v>
      </c>
      <c r="E95" s="33">
        <v>3763874.49</v>
      </c>
      <c r="F95" s="32">
        <v>220513.14</v>
      </c>
      <c r="G95" s="33">
        <v>678385.2</v>
      </c>
      <c r="H95" s="32">
        <f>SUM(D95:G95)</f>
        <v>5547350.9100000001</v>
      </c>
    </row>
    <row r="96" spans="2:11">
      <c r="B96" s="15" t="s">
        <v>126</v>
      </c>
      <c r="C96" s="199">
        <v>24.68</v>
      </c>
      <c r="D96" s="32">
        <v>938580.69</v>
      </c>
      <c r="E96" s="33">
        <v>3993655.31</v>
      </c>
      <c r="F96" s="32">
        <v>233975.25</v>
      </c>
      <c r="G96" s="33">
        <v>719799.95</v>
      </c>
      <c r="H96" s="32">
        <f t="shared" ref="H96:H98" si="14">SUM(D96:G96)</f>
        <v>5886011.2000000002</v>
      </c>
    </row>
    <row r="97" spans="2:11">
      <c r="B97" s="15" t="s">
        <v>127</v>
      </c>
      <c r="C97" s="199">
        <v>34.46</v>
      </c>
      <c r="D97" s="32">
        <v>1310514.21</v>
      </c>
      <c r="E97" s="33">
        <v>5576230.2199999997</v>
      </c>
      <c r="F97" s="32">
        <v>326693.15000000002</v>
      </c>
      <c r="G97" s="33">
        <v>1005036.72</v>
      </c>
      <c r="H97" s="32">
        <f t="shared" si="14"/>
        <v>8218474.2999999998</v>
      </c>
    </row>
    <row r="98" spans="2:11">
      <c r="B98" s="15" t="s">
        <v>128</v>
      </c>
      <c r="C98" s="199">
        <v>17.600000000000001</v>
      </c>
      <c r="D98" s="32">
        <v>669328.21</v>
      </c>
      <c r="E98" s="33">
        <v>2847987.57</v>
      </c>
      <c r="F98" s="32">
        <v>166854.31</v>
      </c>
      <c r="G98" s="33">
        <v>513309.53</v>
      </c>
      <c r="H98" s="32">
        <f t="shared" si="14"/>
        <v>4197479.62</v>
      </c>
    </row>
    <row r="99" spans="2:11" ht="24.45" thickBot="1">
      <c r="B99" s="200" t="s">
        <v>6</v>
      </c>
      <c r="C99" s="207">
        <f t="shared" ref="C99:G99" si="15">SUM(C95:C98)</f>
        <v>100</v>
      </c>
      <c r="D99" s="473">
        <f>SUM(D95:D98)</f>
        <v>3803001.19</v>
      </c>
      <c r="E99" s="473">
        <f t="shared" si="15"/>
        <v>16181747.59</v>
      </c>
      <c r="F99" s="473">
        <f t="shared" si="15"/>
        <v>948035.85000000009</v>
      </c>
      <c r="G99" s="473">
        <f t="shared" si="15"/>
        <v>2916531.4000000004</v>
      </c>
      <c r="H99" s="207">
        <f>SUM(H95:H98)</f>
        <v>23849316.030000001</v>
      </c>
    </row>
    <row r="100" spans="2:11" ht="24.45" thickTop="1"/>
    <row r="101" spans="2:11">
      <c r="B101" s="23" t="s">
        <v>68</v>
      </c>
    </row>
    <row r="102" spans="2:11">
      <c r="B102" s="197" t="s">
        <v>84</v>
      </c>
      <c r="C102" s="198" t="s">
        <v>165</v>
      </c>
      <c r="D102" s="467" t="s">
        <v>3</v>
      </c>
      <c r="E102" s="468" t="s">
        <v>4</v>
      </c>
      <c r="F102" s="467" t="s">
        <v>5</v>
      </c>
      <c r="G102" s="468" t="s">
        <v>51</v>
      </c>
      <c r="H102" s="197" t="s">
        <v>6</v>
      </c>
    </row>
    <row r="103" spans="2:11">
      <c r="B103" s="15" t="s">
        <v>129</v>
      </c>
      <c r="C103" s="199">
        <v>38.840000000000003</v>
      </c>
      <c r="D103" s="32">
        <v>776095.85</v>
      </c>
      <c r="E103" s="33">
        <v>3302842.38</v>
      </c>
      <c r="F103" s="32">
        <v>147890.49</v>
      </c>
      <c r="G103" s="33">
        <v>1031426.72</v>
      </c>
      <c r="H103" s="195">
        <f>SUM(D103:G103)</f>
        <v>5258255.4399999995</v>
      </c>
      <c r="K103" s="264"/>
    </row>
    <row r="104" spans="2:11">
      <c r="B104" s="15" t="s">
        <v>130</v>
      </c>
      <c r="C104" s="199">
        <v>11.92</v>
      </c>
      <c r="D104" s="32">
        <v>238183.9</v>
      </c>
      <c r="E104" s="33">
        <v>1013642.67</v>
      </c>
      <c r="F104" s="32">
        <v>45387.61</v>
      </c>
      <c r="G104" s="33">
        <v>316544.96999999997</v>
      </c>
      <c r="H104" s="195">
        <f t="shared" ref="H104:H114" si="16">SUM(D104:G104)</f>
        <v>1613759.1500000001</v>
      </c>
      <c r="K104" s="264"/>
    </row>
    <row r="105" spans="2:11">
      <c r="B105" s="15" t="s">
        <v>131</v>
      </c>
      <c r="C105" s="199">
        <v>13.61</v>
      </c>
      <c r="D105" s="32">
        <v>271953.26</v>
      </c>
      <c r="E105" s="33">
        <v>1157355.43</v>
      </c>
      <c r="F105" s="32">
        <v>51822.59</v>
      </c>
      <c r="G105" s="33">
        <v>361424.25</v>
      </c>
      <c r="H105" s="195">
        <f t="shared" si="16"/>
        <v>1842555.53</v>
      </c>
      <c r="K105" s="264"/>
    </row>
    <row r="106" spans="2:11">
      <c r="B106" s="15" t="s">
        <v>132</v>
      </c>
      <c r="C106" s="199">
        <v>0.49</v>
      </c>
      <c r="D106" s="32">
        <v>9791.1200000000008</v>
      </c>
      <c r="E106" s="33">
        <v>41668.199999999997</v>
      </c>
      <c r="F106" s="32">
        <v>1865.77</v>
      </c>
      <c r="G106" s="33">
        <v>13012.34</v>
      </c>
      <c r="H106" s="195">
        <f t="shared" si="16"/>
        <v>66337.429999999993</v>
      </c>
      <c r="K106" s="264"/>
    </row>
    <row r="107" spans="2:11">
      <c r="B107" s="15" t="s">
        <v>133</v>
      </c>
      <c r="C107" s="199">
        <v>13.94</v>
      </c>
      <c r="D107" s="32">
        <v>278547.28000000003</v>
      </c>
      <c r="E107" s="33">
        <v>1185417.68</v>
      </c>
      <c r="F107" s="32">
        <v>53079.13</v>
      </c>
      <c r="G107" s="33">
        <v>370187.66</v>
      </c>
      <c r="H107" s="195">
        <f t="shared" si="16"/>
        <v>1887231.7499999998</v>
      </c>
      <c r="K107" s="264"/>
    </row>
    <row r="108" spans="2:11">
      <c r="B108" s="15" t="s">
        <v>134</v>
      </c>
      <c r="C108" s="199">
        <v>0.42</v>
      </c>
      <c r="D108" s="32">
        <v>8392.39</v>
      </c>
      <c r="E108" s="33">
        <v>35715.599999999999</v>
      </c>
      <c r="F108" s="32">
        <v>1599.23</v>
      </c>
      <c r="G108" s="33">
        <v>11153.43</v>
      </c>
      <c r="H108" s="195">
        <f t="shared" si="16"/>
        <v>56860.65</v>
      </c>
      <c r="K108" s="264"/>
    </row>
    <row r="109" spans="2:11">
      <c r="B109" s="15" t="s">
        <v>135</v>
      </c>
      <c r="C109" s="199">
        <v>0.13</v>
      </c>
      <c r="D109" s="32">
        <v>2597.64</v>
      </c>
      <c r="E109" s="33">
        <v>11054.83</v>
      </c>
      <c r="F109" s="32">
        <v>495</v>
      </c>
      <c r="G109" s="33">
        <v>3452.25</v>
      </c>
      <c r="H109" s="195">
        <f t="shared" si="16"/>
        <v>17599.72</v>
      </c>
      <c r="K109" s="264"/>
    </row>
    <row r="110" spans="2:11">
      <c r="B110" s="15" t="s">
        <v>136</v>
      </c>
      <c r="C110" s="199">
        <v>9.8000000000000007</v>
      </c>
      <c r="D110" s="32">
        <v>195822.33</v>
      </c>
      <c r="E110" s="33">
        <v>833363.94</v>
      </c>
      <c r="F110" s="32">
        <v>37315.31</v>
      </c>
      <c r="G110" s="33">
        <v>260246.7</v>
      </c>
      <c r="H110" s="195">
        <f t="shared" si="16"/>
        <v>1326748.2799999998</v>
      </c>
      <c r="K110" s="264"/>
    </row>
    <row r="111" spans="2:11">
      <c r="B111" s="15" t="s">
        <v>137</v>
      </c>
      <c r="C111" s="199">
        <v>2.2400000000000002</v>
      </c>
      <c r="D111" s="32">
        <v>44759.39</v>
      </c>
      <c r="E111" s="33">
        <v>190483.19</v>
      </c>
      <c r="F111" s="32">
        <v>8529.2099999999991</v>
      </c>
      <c r="G111" s="33">
        <v>59484.959999999999</v>
      </c>
      <c r="H111" s="195">
        <f t="shared" si="16"/>
        <v>303256.75</v>
      </c>
      <c r="K111" s="264"/>
    </row>
    <row r="112" spans="2:11">
      <c r="B112" s="15" t="s">
        <v>138</v>
      </c>
      <c r="C112" s="199">
        <v>0.11</v>
      </c>
      <c r="D112" s="32">
        <v>2198.0100000000002</v>
      </c>
      <c r="E112" s="33">
        <v>9354.09</v>
      </c>
      <c r="F112" s="32">
        <v>418.83</v>
      </c>
      <c r="G112" s="33">
        <v>2921.14</v>
      </c>
      <c r="H112" s="195">
        <f t="shared" si="16"/>
        <v>14892.07</v>
      </c>
      <c r="K112" s="264"/>
    </row>
    <row r="113" spans="2:11">
      <c r="B113" s="15" t="s">
        <v>139</v>
      </c>
      <c r="C113" s="199">
        <v>0.04</v>
      </c>
      <c r="D113" s="32">
        <v>799.27</v>
      </c>
      <c r="E113" s="33">
        <v>3401.49</v>
      </c>
      <c r="F113" s="32">
        <v>152.31</v>
      </c>
      <c r="G113" s="33">
        <v>1062.23</v>
      </c>
      <c r="H113" s="195">
        <f t="shared" si="16"/>
        <v>5415.3000000000011</v>
      </c>
      <c r="K113" s="264"/>
    </row>
    <row r="114" spans="2:11">
      <c r="B114" s="15" t="s">
        <v>140</v>
      </c>
      <c r="C114" s="199">
        <v>8.4600000000000009</v>
      </c>
      <c r="D114" s="32">
        <v>169046.62</v>
      </c>
      <c r="E114" s="33">
        <v>719414.15</v>
      </c>
      <c r="F114" s="32">
        <v>32213.02</v>
      </c>
      <c r="G114" s="33">
        <v>224661.94</v>
      </c>
      <c r="H114" s="195">
        <f t="shared" si="16"/>
        <v>1145335.73</v>
      </c>
      <c r="K114" s="264"/>
    </row>
    <row r="115" spans="2:11" ht="24.45" thickBot="1">
      <c r="B115" s="200" t="s">
        <v>6</v>
      </c>
      <c r="C115" s="207">
        <f t="shared" ref="C115:G115" si="17">SUM(C103:C114)</f>
        <v>100</v>
      </c>
      <c r="D115" s="473">
        <f>SUM(D103:D114)</f>
        <v>1998187.06</v>
      </c>
      <c r="E115" s="473">
        <f>SUM(E103:E114)</f>
        <v>8503713.6499999985</v>
      </c>
      <c r="F115" s="473">
        <f t="shared" si="17"/>
        <v>380768.5</v>
      </c>
      <c r="G115" s="473">
        <f t="shared" si="17"/>
        <v>2655578.5900000003</v>
      </c>
      <c r="H115" s="207">
        <f>SUM(H103:H114)</f>
        <v>13538247.800000001</v>
      </c>
      <c r="K115" s="264"/>
    </row>
    <row r="116" spans="2:11" ht="24.45" thickTop="1">
      <c r="B116" s="14"/>
      <c r="C116" s="199"/>
      <c r="D116" s="470"/>
      <c r="E116" s="470"/>
      <c r="F116" s="470"/>
      <c r="G116" s="470"/>
      <c r="H116" s="206"/>
      <c r="K116" s="264"/>
    </row>
    <row r="117" spans="2:11">
      <c r="B117" s="23" t="s">
        <v>69</v>
      </c>
    </row>
    <row r="118" spans="2:11">
      <c r="B118" s="197" t="s">
        <v>84</v>
      </c>
      <c r="C118" s="198" t="s">
        <v>165</v>
      </c>
      <c r="D118" s="467" t="s">
        <v>3</v>
      </c>
      <c r="E118" s="468" t="s">
        <v>4</v>
      </c>
      <c r="F118" s="467" t="s">
        <v>5</v>
      </c>
      <c r="G118" s="468" t="s">
        <v>51</v>
      </c>
      <c r="H118" s="197" t="s">
        <v>6</v>
      </c>
    </row>
    <row r="119" spans="2:11">
      <c r="B119" s="15" t="s">
        <v>298</v>
      </c>
      <c r="C119" s="199">
        <v>100</v>
      </c>
      <c r="D119" s="32">
        <v>115411417.38</v>
      </c>
      <c r="E119" s="33">
        <v>497471185.50999999</v>
      </c>
      <c r="F119" s="32">
        <v>1542500.96</v>
      </c>
      <c r="G119" s="33">
        <v>6354968.4299999997</v>
      </c>
      <c r="H119" s="195">
        <f>SUM(D119:G119)</f>
        <v>620780072.27999997</v>
      </c>
      <c r="K119" s="264"/>
    </row>
    <row r="120" spans="2:11" ht="24.45" thickBot="1">
      <c r="B120" s="200" t="s">
        <v>6</v>
      </c>
      <c r="C120" s="207">
        <f t="shared" ref="C120:H120" si="18">SUM(C119:C119)</f>
        <v>100</v>
      </c>
      <c r="D120" s="473">
        <f t="shared" si="18"/>
        <v>115411417.38</v>
      </c>
      <c r="E120" s="473">
        <f t="shared" si="18"/>
        <v>497471185.50999999</v>
      </c>
      <c r="F120" s="473">
        <f t="shared" si="18"/>
        <v>1542500.96</v>
      </c>
      <c r="G120" s="473">
        <f t="shared" si="18"/>
        <v>6354968.4299999997</v>
      </c>
      <c r="H120" s="207">
        <f t="shared" si="18"/>
        <v>620780072.27999997</v>
      </c>
      <c r="K120" s="264"/>
    </row>
    <row r="121" spans="2:11" ht="24.45" thickTop="1">
      <c r="B121" s="14"/>
      <c r="C121" s="199"/>
      <c r="D121" s="470"/>
      <c r="E121" s="470"/>
      <c r="F121" s="470"/>
      <c r="G121" s="470"/>
      <c r="H121" s="206"/>
    </row>
    <row r="122" spans="2:11">
      <c r="B122" s="23" t="s">
        <v>70</v>
      </c>
    </row>
    <row r="123" spans="2:11">
      <c r="B123" s="127" t="s">
        <v>84</v>
      </c>
      <c r="C123" s="198" t="s">
        <v>165</v>
      </c>
      <c r="D123" s="467" t="s">
        <v>3</v>
      </c>
      <c r="E123" s="468" t="s">
        <v>4</v>
      </c>
      <c r="F123" s="467" t="s">
        <v>5</v>
      </c>
      <c r="G123" s="468" t="s">
        <v>51</v>
      </c>
      <c r="H123" s="197" t="s">
        <v>6</v>
      </c>
    </row>
    <row r="124" spans="2:11">
      <c r="B124" s="262" t="s">
        <v>144</v>
      </c>
      <c r="C124" s="199">
        <v>0.28000000000000003</v>
      </c>
      <c r="D124" s="32">
        <v>11821.53</v>
      </c>
      <c r="E124" s="33">
        <v>50367.56</v>
      </c>
      <c r="F124" s="32">
        <v>924.72</v>
      </c>
      <c r="G124" s="33">
        <v>12550.3</v>
      </c>
      <c r="H124" s="195">
        <f>SUM(D124:G124)</f>
        <v>75664.11</v>
      </c>
      <c r="K124" s="264"/>
    </row>
    <row r="125" spans="2:11" s="275" customFormat="1">
      <c r="B125" s="271" t="s">
        <v>301</v>
      </c>
      <c r="C125" s="272">
        <v>3.21</v>
      </c>
      <c r="D125" s="273">
        <v>135525.43</v>
      </c>
      <c r="E125" s="274">
        <v>577428.09</v>
      </c>
      <c r="F125" s="273">
        <v>10601.29</v>
      </c>
      <c r="G125" s="274">
        <v>143880.17000000001</v>
      </c>
      <c r="H125" s="195">
        <f t="shared" ref="H125:H137" si="19">SUM(D125:G125)</f>
        <v>867434.9800000001</v>
      </c>
      <c r="J125" s="276"/>
      <c r="K125" s="277"/>
    </row>
    <row r="126" spans="2:11" s="275" customFormat="1">
      <c r="B126" s="271" t="s">
        <v>302</v>
      </c>
      <c r="C126" s="272">
        <v>0.85</v>
      </c>
      <c r="D126" s="273">
        <v>35886.800000000003</v>
      </c>
      <c r="E126" s="274">
        <v>152901.51999999999</v>
      </c>
      <c r="F126" s="273">
        <v>2807.2</v>
      </c>
      <c r="G126" s="274">
        <v>38099.11</v>
      </c>
      <c r="H126" s="195">
        <f t="shared" si="19"/>
        <v>229694.63</v>
      </c>
      <c r="J126" s="276"/>
      <c r="K126" s="277"/>
    </row>
    <row r="127" spans="2:11">
      <c r="B127" s="21" t="s">
        <v>303</v>
      </c>
      <c r="C127" s="199">
        <v>1.1100000000000001</v>
      </c>
      <c r="D127" s="32">
        <v>46863.93</v>
      </c>
      <c r="E127" s="33">
        <v>199671.4</v>
      </c>
      <c r="F127" s="32">
        <v>3665.87</v>
      </c>
      <c r="G127" s="33">
        <v>49752.959999999999</v>
      </c>
      <c r="H127" s="195">
        <f t="shared" si="19"/>
        <v>299954.15999999997</v>
      </c>
      <c r="K127" s="264"/>
    </row>
    <row r="128" spans="2:11">
      <c r="B128" s="21" t="s">
        <v>146</v>
      </c>
      <c r="C128" s="199">
        <v>1.21</v>
      </c>
      <c r="D128" s="32">
        <v>51085.91</v>
      </c>
      <c r="E128" s="33">
        <v>217659.81</v>
      </c>
      <c r="F128" s="32">
        <v>3996.13</v>
      </c>
      <c r="G128" s="33">
        <v>54235.199999999997</v>
      </c>
      <c r="H128" s="195">
        <f t="shared" si="19"/>
        <v>326977.05</v>
      </c>
      <c r="K128" s="264"/>
    </row>
    <row r="129" spans="2:11">
      <c r="B129" s="21" t="s">
        <v>147</v>
      </c>
      <c r="C129" s="199">
        <v>0.7</v>
      </c>
      <c r="D129" s="32">
        <v>29553.83</v>
      </c>
      <c r="E129" s="33">
        <v>125918.9</v>
      </c>
      <c r="F129" s="32">
        <v>2311.81</v>
      </c>
      <c r="G129" s="33">
        <v>31375.74</v>
      </c>
      <c r="H129" s="195">
        <f t="shared" si="19"/>
        <v>189160.27999999997</v>
      </c>
      <c r="K129" s="264"/>
    </row>
    <row r="130" spans="2:11">
      <c r="B130" s="21" t="s">
        <v>304</v>
      </c>
      <c r="C130" s="199">
        <v>7.0000000000000007E-2</v>
      </c>
      <c r="D130" s="32">
        <v>2955.38</v>
      </c>
      <c r="E130" s="33">
        <v>12591.89</v>
      </c>
      <c r="F130" s="32">
        <v>231.18</v>
      </c>
      <c r="G130" s="33">
        <v>3137.57</v>
      </c>
      <c r="H130" s="195">
        <f t="shared" si="19"/>
        <v>18916.02</v>
      </c>
      <c r="K130" s="264"/>
    </row>
    <row r="131" spans="2:11">
      <c r="B131" s="21" t="s">
        <v>305</v>
      </c>
      <c r="C131" s="199">
        <v>0.04</v>
      </c>
      <c r="D131" s="32">
        <v>1688.79</v>
      </c>
      <c r="E131" s="33">
        <v>7195.37</v>
      </c>
      <c r="F131" s="32">
        <v>132.1</v>
      </c>
      <c r="G131" s="33">
        <v>1792.9</v>
      </c>
      <c r="H131" s="195">
        <f t="shared" si="19"/>
        <v>10809.16</v>
      </c>
      <c r="K131" s="264"/>
    </row>
    <row r="132" spans="2:11">
      <c r="B132" s="21" t="s">
        <v>348</v>
      </c>
      <c r="C132" s="199">
        <v>2.6</v>
      </c>
      <c r="D132" s="32">
        <v>109771.37</v>
      </c>
      <c r="E132" s="33">
        <v>467698.77</v>
      </c>
      <c r="F132" s="32">
        <v>8586.7199999999993</v>
      </c>
      <c r="G132" s="33">
        <v>116538.45</v>
      </c>
      <c r="H132" s="195">
        <f t="shared" si="19"/>
        <v>702595.30999999994</v>
      </c>
      <c r="K132" s="264"/>
    </row>
    <row r="133" spans="2:11">
      <c r="B133" s="21" t="s">
        <v>149</v>
      </c>
      <c r="C133" s="199">
        <v>6.94</v>
      </c>
      <c r="D133" s="32">
        <v>293005.13</v>
      </c>
      <c r="E133" s="33">
        <v>1248395.94</v>
      </c>
      <c r="F133" s="32">
        <v>22919.93</v>
      </c>
      <c r="G133" s="33">
        <v>311068.03000000003</v>
      </c>
      <c r="H133" s="195">
        <f t="shared" si="19"/>
        <v>1875389.0299999998</v>
      </c>
      <c r="K133" s="264"/>
    </row>
    <row r="134" spans="2:11">
      <c r="B134" s="21" t="s">
        <v>151</v>
      </c>
      <c r="C134" s="199">
        <v>48.04</v>
      </c>
      <c r="D134" s="32">
        <v>2028237.22</v>
      </c>
      <c r="E134" s="33">
        <v>8641634.1199999992</v>
      </c>
      <c r="F134" s="32">
        <v>158656.13</v>
      </c>
      <c r="G134" s="33">
        <v>2153272.06</v>
      </c>
      <c r="H134" s="195">
        <f t="shared" si="19"/>
        <v>12981799.530000001</v>
      </c>
      <c r="K134" s="264"/>
    </row>
    <row r="135" spans="2:11">
      <c r="B135" s="21" t="s">
        <v>152</v>
      </c>
      <c r="C135" s="199">
        <v>23.61</v>
      </c>
      <c r="D135" s="32">
        <v>996808.51</v>
      </c>
      <c r="E135" s="33">
        <v>4247064.5599999996</v>
      </c>
      <c r="F135" s="32">
        <v>77974.009999999995</v>
      </c>
      <c r="G135" s="33">
        <v>1058258.81</v>
      </c>
      <c r="H135" s="195">
        <f t="shared" si="19"/>
        <v>6380105.8899999987</v>
      </c>
      <c r="K135" s="264"/>
    </row>
    <row r="136" spans="2:11">
      <c r="B136" s="21" t="s">
        <v>153</v>
      </c>
      <c r="C136" s="199">
        <v>11.03</v>
      </c>
      <c r="D136" s="32">
        <v>465683.94</v>
      </c>
      <c r="E136" s="33">
        <v>1984122.07</v>
      </c>
      <c r="F136" s="32">
        <v>36427.5</v>
      </c>
      <c r="G136" s="33">
        <v>494391.98</v>
      </c>
      <c r="H136" s="195">
        <f t="shared" si="19"/>
        <v>2980625.49</v>
      </c>
      <c r="K136" s="264"/>
    </row>
    <row r="137" spans="2:11">
      <c r="B137" s="21" t="s">
        <v>349</v>
      </c>
      <c r="C137" s="199">
        <v>0.31</v>
      </c>
      <c r="D137" s="32">
        <v>13088.12</v>
      </c>
      <c r="E137" s="33">
        <v>55764.07</v>
      </c>
      <c r="F137" s="32">
        <v>1023.8</v>
      </c>
      <c r="G137" s="33">
        <v>13894.98</v>
      </c>
      <c r="H137" s="195">
        <f t="shared" si="19"/>
        <v>83770.97</v>
      </c>
      <c r="K137" s="264"/>
    </row>
    <row r="138" spans="2:11" ht="24.45" thickBot="1">
      <c r="B138" s="424" t="s">
        <v>6</v>
      </c>
      <c r="C138" s="210">
        <f t="shared" ref="C138:G138" si="20">SUM(C124:C137)</f>
        <v>100</v>
      </c>
      <c r="D138" s="475">
        <f t="shared" si="20"/>
        <v>4221975.8900000006</v>
      </c>
      <c r="E138" s="475">
        <f t="shared" si="20"/>
        <v>17988414.07</v>
      </c>
      <c r="F138" s="475">
        <f t="shared" si="20"/>
        <v>330258.39</v>
      </c>
      <c r="G138" s="475">
        <f t="shared" si="20"/>
        <v>4482248.2600000007</v>
      </c>
      <c r="H138" s="210">
        <f>SUM(H124:H137)</f>
        <v>27022896.609999999</v>
      </c>
    </row>
    <row r="139" spans="2:11" ht="24.45" thickTop="1">
      <c r="B139" s="14"/>
      <c r="C139" s="199"/>
      <c r="D139" s="470"/>
      <c r="E139" s="470"/>
      <c r="F139" s="470"/>
      <c r="G139" s="470"/>
      <c r="H139" s="206"/>
    </row>
    <row r="140" spans="2:11">
      <c r="B140" s="23" t="s">
        <v>337</v>
      </c>
    </row>
    <row r="141" spans="2:11">
      <c r="B141" s="197" t="s">
        <v>84</v>
      </c>
      <c r="C141" s="198" t="s">
        <v>165</v>
      </c>
      <c r="D141" s="467" t="s">
        <v>3</v>
      </c>
      <c r="E141" s="468" t="s">
        <v>4</v>
      </c>
      <c r="F141" s="467" t="s">
        <v>5</v>
      </c>
      <c r="G141" s="468" t="s">
        <v>51</v>
      </c>
      <c r="H141" s="197" t="s">
        <v>6</v>
      </c>
    </row>
    <row r="142" spans="2:11">
      <c r="B142" s="3" t="s">
        <v>306</v>
      </c>
      <c r="C142" s="199">
        <v>14.98</v>
      </c>
      <c r="D142" s="32">
        <v>202770.87</v>
      </c>
      <c r="E142" s="33">
        <v>862627.11</v>
      </c>
      <c r="F142" s="32">
        <v>13386.73</v>
      </c>
      <c r="G142" s="33">
        <v>18395.64</v>
      </c>
      <c r="H142" s="195">
        <f>SUM(D142:G142)</f>
        <v>1097180.3499999999</v>
      </c>
      <c r="K142" s="264"/>
    </row>
    <row r="143" spans="2:11">
      <c r="B143" s="3" t="s">
        <v>307</v>
      </c>
      <c r="C143" s="199">
        <v>45.94</v>
      </c>
      <c r="D143" s="32">
        <v>621848.71</v>
      </c>
      <c r="E143" s="33">
        <v>2645466.6</v>
      </c>
      <c r="F143" s="32">
        <v>41053.839999999997</v>
      </c>
      <c r="G143" s="33">
        <v>56414.94</v>
      </c>
      <c r="H143" s="195">
        <f t="shared" ref="H143:H146" si="21">SUM(D143:G143)</f>
        <v>3364784.09</v>
      </c>
      <c r="K143" s="264"/>
    </row>
    <row r="144" spans="2:11">
      <c r="B144" s="3" t="s">
        <v>308</v>
      </c>
      <c r="C144" s="199">
        <v>17.63</v>
      </c>
      <c r="D144" s="32">
        <v>238641.55</v>
      </c>
      <c r="E144" s="33">
        <v>1015228.04</v>
      </c>
      <c r="F144" s="32">
        <v>15754.88</v>
      </c>
      <c r="G144" s="33">
        <v>21649.88</v>
      </c>
      <c r="H144" s="195">
        <f t="shared" si="21"/>
        <v>1291274.3499999999</v>
      </c>
      <c r="K144" s="264"/>
    </row>
    <row r="145" spans="2:11">
      <c r="B145" s="3" t="s">
        <v>309</v>
      </c>
      <c r="C145" s="199">
        <v>7.45</v>
      </c>
      <c r="D145" s="32">
        <v>100843.99</v>
      </c>
      <c r="E145" s="33">
        <v>429010.15</v>
      </c>
      <c r="F145" s="32">
        <v>6657.62</v>
      </c>
      <c r="G145" s="33">
        <v>9148.7000000000007</v>
      </c>
      <c r="H145" s="195">
        <f t="shared" si="21"/>
        <v>545660.46</v>
      </c>
      <c r="K145" s="264"/>
    </row>
    <row r="146" spans="2:11">
      <c r="B146" s="16" t="s">
        <v>310</v>
      </c>
      <c r="C146" s="199">
        <v>14</v>
      </c>
      <c r="D146" s="476">
        <v>189505.47</v>
      </c>
      <c r="E146" s="470">
        <v>806193.56</v>
      </c>
      <c r="F146" s="476">
        <v>12510.97</v>
      </c>
      <c r="G146" s="470">
        <v>17192.18</v>
      </c>
      <c r="H146" s="195">
        <f t="shared" si="21"/>
        <v>1025402.18</v>
      </c>
    </row>
    <row r="147" spans="2:11" ht="24.45" thickBot="1">
      <c r="B147" s="200" t="s">
        <v>6</v>
      </c>
      <c r="C147" s="163">
        <f t="shared" ref="C147:F147" si="22">SUM(C142:C146)</f>
        <v>100</v>
      </c>
      <c r="D147" s="163">
        <f t="shared" si="22"/>
        <v>1353610.5899999999</v>
      </c>
      <c r="E147" s="163">
        <f t="shared" si="22"/>
        <v>5758525.4600000009</v>
      </c>
      <c r="F147" s="163">
        <f t="shared" si="22"/>
        <v>89364.04</v>
      </c>
      <c r="G147" s="163">
        <f>SUM(G142:G146)</f>
        <v>122801.34</v>
      </c>
      <c r="H147" s="163">
        <f>SUM(H142:H146)</f>
        <v>7324301.4299999988</v>
      </c>
    </row>
    <row r="148" spans="2:11" ht="24.45" thickTop="1"/>
    <row r="149" spans="2:11">
      <c r="B149" s="23" t="s">
        <v>155</v>
      </c>
    </row>
    <row r="150" spans="2:11">
      <c r="B150" s="197" t="s">
        <v>84</v>
      </c>
      <c r="C150" s="198" t="s">
        <v>165</v>
      </c>
      <c r="D150" s="467" t="s">
        <v>3</v>
      </c>
      <c r="E150" s="468" t="s">
        <v>4</v>
      </c>
      <c r="F150" s="467" t="s">
        <v>5</v>
      </c>
      <c r="G150" s="468" t="s">
        <v>51</v>
      </c>
      <c r="H150" s="197" t="s">
        <v>6</v>
      </c>
    </row>
    <row r="151" spans="2:11">
      <c r="B151" s="3" t="s">
        <v>312</v>
      </c>
      <c r="C151" s="199">
        <v>28.37</v>
      </c>
      <c r="D151" s="32">
        <v>2596702.1</v>
      </c>
      <c r="E151" s="32">
        <v>11093523.199999999</v>
      </c>
      <c r="F151" s="32">
        <v>175263.47</v>
      </c>
      <c r="G151" s="32">
        <v>2190485.4700000002</v>
      </c>
      <c r="H151" s="32">
        <f>SUM(D151:G151)</f>
        <v>16055974.24</v>
      </c>
      <c r="K151" s="264"/>
    </row>
    <row r="152" spans="2:11">
      <c r="B152" s="3" t="s">
        <v>313</v>
      </c>
      <c r="C152" s="199">
        <v>10.64</v>
      </c>
      <c r="D152" s="32">
        <v>973877.7</v>
      </c>
      <c r="E152" s="33">
        <v>4160559.99</v>
      </c>
      <c r="F152" s="32">
        <v>65731.520000000004</v>
      </c>
      <c r="G152" s="33">
        <v>821528.57</v>
      </c>
      <c r="H152" s="32">
        <f t="shared" ref="H152:H155" si="23">SUM(D152:G152)</f>
        <v>6021697.7800000003</v>
      </c>
      <c r="K152" s="264"/>
    </row>
    <row r="153" spans="2:11">
      <c r="B153" s="3" t="s">
        <v>314</v>
      </c>
      <c r="C153" s="199">
        <v>5.67</v>
      </c>
      <c r="D153" s="32">
        <v>518974.3</v>
      </c>
      <c r="E153" s="33">
        <v>2217140.52</v>
      </c>
      <c r="F153" s="32">
        <v>35027.980000000003</v>
      </c>
      <c r="G153" s="33">
        <v>437788.25</v>
      </c>
      <c r="H153" s="32">
        <f t="shared" si="23"/>
        <v>3208931.05</v>
      </c>
      <c r="K153" s="264"/>
    </row>
    <row r="154" spans="2:11">
      <c r="B154" s="3" t="s">
        <v>315</v>
      </c>
      <c r="C154" s="199">
        <v>23.05</v>
      </c>
      <c r="D154" s="32">
        <v>2109763.25</v>
      </c>
      <c r="E154" s="33">
        <v>9013243.2100000009</v>
      </c>
      <c r="F154" s="32">
        <v>142397.70000000001</v>
      </c>
      <c r="G154" s="33">
        <v>1779721.19</v>
      </c>
      <c r="H154" s="32">
        <f t="shared" si="23"/>
        <v>13045125.35</v>
      </c>
      <c r="K154" s="264"/>
    </row>
    <row r="155" spans="2:11">
      <c r="B155" s="15" t="s">
        <v>316</v>
      </c>
      <c r="C155" s="199">
        <v>32.270000000000003</v>
      </c>
      <c r="D155" s="476">
        <v>2953668.56</v>
      </c>
      <c r="E155" s="470">
        <v>12618540.48</v>
      </c>
      <c r="F155" s="476">
        <v>199356.79</v>
      </c>
      <c r="G155" s="470">
        <v>2491609.66</v>
      </c>
      <c r="H155" s="32">
        <f t="shared" si="23"/>
        <v>18263175.490000002</v>
      </c>
    </row>
    <row r="156" spans="2:11" ht="24.45" thickBot="1">
      <c r="B156" s="200" t="s">
        <v>6</v>
      </c>
      <c r="C156" s="34">
        <f>SUM(C151:C155)</f>
        <v>100</v>
      </c>
      <c r="D156" s="34">
        <f>SUM(D151:D155)</f>
        <v>9152985.9100000001</v>
      </c>
      <c r="E156" s="34">
        <f t="shared" ref="E156:G156" si="24">SUM(E151:E155)</f>
        <v>39103007.400000006</v>
      </c>
      <c r="F156" s="34">
        <f t="shared" si="24"/>
        <v>617777.46</v>
      </c>
      <c r="G156" s="34">
        <f t="shared" si="24"/>
        <v>7721133.1400000006</v>
      </c>
      <c r="H156" s="34">
        <f>SUM(H151:H155)</f>
        <v>56594903.910000004</v>
      </c>
    </row>
    <row r="157" spans="2:11" ht="24.45" thickTop="1">
      <c r="B157" s="14"/>
      <c r="C157" s="33"/>
      <c r="D157" s="33"/>
      <c r="E157" s="33"/>
      <c r="F157" s="33"/>
      <c r="G157" s="33"/>
      <c r="H157" s="33"/>
    </row>
    <row r="158" spans="2:11">
      <c r="B158" s="14"/>
      <c r="C158" s="199"/>
      <c r="D158" s="470"/>
      <c r="E158" s="470"/>
      <c r="F158" s="470"/>
      <c r="G158" s="470"/>
      <c r="H158" s="33"/>
    </row>
    <row r="159" spans="2:11">
      <c r="B159" s="23" t="s">
        <v>162</v>
      </c>
    </row>
    <row r="160" spans="2:11">
      <c r="B160" s="197" t="s">
        <v>84</v>
      </c>
      <c r="C160" s="198" t="s">
        <v>165</v>
      </c>
      <c r="D160" s="467" t="s">
        <v>3</v>
      </c>
      <c r="E160" s="468" t="s">
        <v>4</v>
      </c>
      <c r="F160" s="467" t="s">
        <v>5</v>
      </c>
      <c r="G160" s="468" t="s">
        <v>51</v>
      </c>
      <c r="H160" s="197" t="s">
        <v>6</v>
      </c>
    </row>
    <row r="161" spans="2:11">
      <c r="B161" s="3" t="s">
        <v>157</v>
      </c>
      <c r="C161" s="199">
        <v>62.58</v>
      </c>
      <c r="D161" s="32">
        <v>13271068.970000001</v>
      </c>
      <c r="E161" s="33">
        <v>56581501.060000002</v>
      </c>
      <c r="F161" s="32">
        <v>1225465.33</v>
      </c>
      <c r="G161" s="33">
        <v>12382306</v>
      </c>
      <c r="H161" s="32">
        <f>SUM(D161:G161)</f>
        <v>83460341.359999999</v>
      </c>
      <c r="K161" s="264"/>
    </row>
    <row r="162" spans="2:11">
      <c r="B162" s="3" t="s">
        <v>158</v>
      </c>
      <c r="C162" s="199">
        <v>37.42</v>
      </c>
      <c r="D162" s="32">
        <v>7935496.9699999997</v>
      </c>
      <c r="E162" s="33">
        <v>33833169.850000001</v>
      </c>
      <c r="F162" s="32">
        <v>732772.66</v>
      </c>
      <c r="G162" s="33">
        <v>7404057.0499999998</v>
      </c>
      <c r="H162" s="32">
        <f>SUM(D162:G162)</f>
        <v>49905496.529999994</v>
      </c>
      <c r="K162" s="264"/>
    </row>
    <row r="163" spans="2:11" ht="24.45" thickBot="1">
      <c r="B163" s="200" t="s">
        <v>6</v>
      </c>
      <c r="C163" s="201">
        <f>SUM(C161:C162)</f>
        <v>100</v>
      </c>
      <c r="D163" s="34">
        <f t="shared" ref="D163:G163" si="25">SUM(D161:D162)</f>
        <v>21206565.940000001</v>
      </c>
      <c r="E163" s="34">
        <f t="shared" si="25"/>
        <v>90414670.909999996</v>
      </c>
      <c r="F163" s="34">
        <f t="shared" si="25"/>
        <v>1958237.9900000002</v>
      </c>
      <c r="G163" s="34">
        <f t="shared" si="25"/>
        <v>19786363.050000001</v>
      </c>
      <c r="H163" s="34">
        <f>SUM(H161:H162)</f>
        <v>133365837.88999999</v>
      </c>
    </row>
    <row r="164" spans="2:11" ht="24.45" thickTop="1">
      <c r="C164" s="22"/>
    </row>
    <row r="165" spans="2:11">
      <c r="B165" s="23" t="s">
        <v>274</v>
      </c>
    </row>
    <row r="166" spans="2:11">
      <c r="B166" s="197" t="s">
        <v>84</v>
      </c>
      <c r="C166" s="198" t="s">
        <v>165</v>
      </c>
      <c r="D166" s="467" t="s">
        <v>3</v>
      </c>
      <c r="E166" s="468" t="s">
        <v>4</v>
      </c>
      <c r="F166" s="467" t="s">
        <v>5</v>
      </c>
      <c r="G166" s="468" t="s">
        <v>51</v>
      </c>
      <c r="H166" s="197" t="s">
        <v>6</v>
      </c>
    </row>
    <row r="167" spans="2:11">
      <c r="B167" s="3" t="s">
        <v>325</v>
      </c>
      <c r="C167" s="199">
        <v>56.11</v>
      </c>
      <c r="D167" s="32">
        <v>12640431.460000001</v>
      </c>
      <c r="E167" s="33">
        <v>53938953.350000001</v>
      </c>
      <c r="F167" s="32">
        <v>518862.36</v>
      </c>
      <c r="G167" s="33">
        <v>20309401.510000002</v>
      </c>
      <c r="H167" s="32">
        <f>SUM(D167:G167)</f>
        <v>87407648.680000007</v>
      </c>
      <c r="K167" s="264"/>
    </row>
    <row r="168" spans="2:11">
      <c r="B168" s="3" t="s">
        <v>326</v>
      </c>
      <c r="C168" s="199">
        <v>25.46</v>
      </c>
      <c r="D168" s="32">
        <v>5735615.4900000002</v>
      </c>
      <c r="E168" s="33">
        <v>24474884.199999999</v>
      </c>
      <c r="F168" s="32">
        <v>235434.6</v>
      </c>
      <c r="G168" s="33">
        <v>9215422.6099999994</v>
      </c>
      <c r="H168" s="32">
        <f t="shared" ref="H168:H169" si="26">SUM(D168:G168)</f>
        <v>39661356.899999999</v>
      </c>
      <c r="K168" s="264"/>
    </row>
    <row r="169" spans="2:11">
      <c r="B169" s="15" t="s">
        <v>327</v>
      </c>
      <c r="C169" s="199">
        <v>18.43</v>
      </c>
      <c r="D169" s="476">
        <v>4151900.76</v>
      </c>
      <c r="E169" s="470">
        <v>17716893.780000001</v>
      </c>
      <c r="F169" s="476">
        <v>170426.54</v>
      </c>
      <c r="G169" s="470">
        <v>6670865.6200000001</v>
      </c>
      <c r="H169" s="32">
        <f t="shared" si="26"/>
        <v>28710086.699999999</v>
      </c>
      <c r="K169" s="264"/>
    </row>
    <row r="170" spans="2:11" ht="24.45" thickBot="1">
      <c r="B170" s="200" t="s">
        <v>6</v>
      </c>
      <c r="C170" s="201">
        <f>SUM(C167:C169)</f>
        <v>100</v>
      </c>
      <c r="D170" s="34">
        <f>SUM(D167:D169)</f>
        <v>22527947.710000001</v>
      </c>
      <c r="E170" s="34">
        <f t="shared" ref="E170:G170" si="27">SUM(E167:E169)</f>
        <v>96130731.329999998</v>
      </c>
      <c r="F170" s="34">
        <f t="shared" si="27"/>
        <v>924723.5</v>
      </c>
      <c r="G170" s="34">
        <f t="shared" si="27"/>
        <v>36195689.740000002</v>
      </c>
      <c r="H170" s="34">
        <f>SUM(H167:H169)</f>
        <v>155779092.28</v>
      </c>
    </row>
    <row r="171" spans="2:11" ht="24.45" thickTop="1">
      <c r="B171" s="14"/>
      <c r="C171" s="199"/>
      <c r="D171" s="33"/>
      <c r="E171" s="33"/>
      <c r="F171" s="33"/>
      <c r="G171" s="33"/>
      <c r="H171" s="33"/>
      <c r="K171" s="264"/>
    </row>
    <row r="173" spans="2:11" ht="25.85">
      <c r="B173" s="211" t="s">
        <v>71</v>
      </c>
    </row>
    <row r="175" spans="2:11">
      <c r="B175" s="197" t="s">
        <v>84</v>
      </c>
      <c r="C175" s="198" t="s">
        <v>165</v>
      </c>
      <c r="D175" s="467" t="s">
        <v>3</v>
      </c>
      <c r="E175" s="468" t="s">
        <v>4</v>
      </c>
      <c r="F175" s="467" t="s">
        <v>5</v>
      </c>
      <c r="G175" s="468" t="s">
        <v>51</v>
      </c>
      <c r="H175" s="197" t="s">
        <v>6</v>
      </c>
    </row>
    <row r="176" spans="2:11">
      <c r="B176" s="15" t="s">
        <v>350</v>
      </c>
      <c r="C176" s="199">
        <v>10.23</v>
      </c>
      <c r="D176" s="32">
        <v>9862020.0299999993</v>
      </c>
      <c r="E176" s="33">
        <v>34529653.789999999</v>
      </c>
      <c r="F176" s="32">
        <v>617777.46</v>
      </c>
      <c r="G176" s="33">
        <v>10606964.210000001</v>
      </c>
      <c r="H176" s="32">
        <f>SUM(D176:G176)</f>
        <v>55616415.490000002</v>
      </c>
      <c r="K176" s="264"/>
    </row>
    <row r="177" spans="2:11">
      <c r="B177" s="15" t="s">
        <v>334</v>
      </c>
      <c r="C177" s="199">
        <v>41.55</v>
      </c>
      <c r="D177" s="32">
        <v>3222882.36</v>
      </c>
      <c r="E177" s="33">
        <v>11284200.58</v>
      </c>
      <c r="F177" s="32">
        <v>334143.78000000003</v>
      </c>
      <c r="G177" s="33">
        <v>4558999.09</v>
      </c>
      <c r="H177" s="32">
        <f>SUM(D177:G177)</f>
        <v>19400225.809999999</v>
      </c>
      <c r="K177" s="264"/>
    </row>
    <row r="178" spans="2:11">
      <c r="B178" s="15" t="s">
        <v>335</v>
      </c>
      <c r="C178" s="199">
        <v>0.17</v>
      </c>
      <c r="D178" s="32">
        <v>6735824.1399999997</v>
      </c>
      <c r="E178" s="33">
        <v>23583979.219999999</v>
      </c>
      <c r="F178" s="32">
        <v>874213.39</v>
      </c>
      <c r="G178" s="33">
        <v>6385668.7599999998</v>
      </c>
      <c r="H178" s="32">
        <f t="shared" ref="H178:H185" si="28">SUM(D178:G178)</f>
        <v>37579685.509999998</v>
      </c>
      <c r="K178" s="264"/>
    </row>
    <row r="179" spans="2:11">
      <c r="B179" s="15" t="s">
        <v>351</v>
      </c>
      <c r="C179" s="199">
        <v>1.52</v>
      </c>
      <c r="D179" s="32">
        <v>2997280.6</v>
      </c>
      <c r="E179" s="33">
        <v>10494306.539999999</v>
      </c>
      <c r="F179" s="32">
        <v>132103.35999999999</v>
      </c>
      <c r="G179" s="33">
        <v>4881352.5599999996</v>
      </c>
      <c r="H179" s="32">
        <f t="shared" si="28"/>
        <v>18505043.059999999</v>
      </c>
      <c r="K179" s="264"/>
    </row>
    <row r="180" spans="2:11">
      <c r="B180" s="15" t="s">
        <v>352</v>
      </c>
      <c r="C180" s="199">
        <v>23.91</v>
      </c>
      <c r="D180" s="32">
        <v>5543357.6600000001</v>
      </c>
      <c r="E180" s="33">
        <v>19521667.010000002</v>
      </c>
      <c r="F180" s="32">
        <v>547840.39</v>
      </c>
      <c r="G180" s="33">
        <v>6124715.9500000002</v>
      </c>
      <c r="H180" s="32">
        <f t="shared" si="28"/>
        <v>31737581.010000002</v>
      </c>
      <c r="K180" s="264"/>
    </row>
    <row r="181" spans="2:11">
      <c r="B181" s="15" t="s">
        <v>353</v>
      </c>
      <c r="C181" s="199">
        <v>20.68</v>
      </c>
      <c r="D181" s="32">
        <v>5672272.96</v>
      </c>
      <c r="E181" s="33">
        <v>19973035.030000001</v>
      </c>
      <c r="F181" s="32">
        <v>271977.5</v>
      </c>
      <c r="G181" s="33">
        <v>4773901.4000000004</v>
      </c>
      <c r="H181" s="32">
        <f t="shared" si="28"/>
        <v>30691186.890000001</v>
      </c>
      <c r="K181" s="264"/>
    </row>
    <row r="182" spans="2:11">
      <c r="B182" s="15" t="s">
        <v>354</v>
      </c>
      <c r="C182" s="199">
        <v>0.01</v>
      </c>
      <c r="D182" s="32">
        <v>1450297.06</v>
      </c>
      <c r="E182" s="33">
        <v>5077890.26</v>
      </c>
      <c r="F182" s="32">
        <v>392424.68</v>
      </c>
      <c r="G182" s="33">
        <v>445154.79</v>
      </c>
      <c r="H182" s="32">
        <f t="shared" si="28"/>
        <v>7365766.79</v>
      </c>
      <c r="K182" s="264"/>
    </row>
    <row r="183" spans="2:11">
      <c r="B183" s="15" t="s">
        <v>355</v>
      </c>
      <c r="C183" s="199">
        <v>1.51</v>
      </c>
      <c r="D183" s="32">
        <v>1708127.65</v>
      </c>
      <c r="E183" s="33">
        <v>5980626.3099999996</v>
      </c>
      <c r="F183" s="32">
        <v>610006.68000000005</v>
      </c>
      <c r="G183" s="33">
        <v>4605049.59</v>
      </c>
      <c r="H183" s="32">
        <f t="shared" si="28"/>
        <v>12903810.229999999</v>
      </c>
      <c r="K183" s="264"/>
    </row>
    <row r="184" spans="2:11">
      <c r="B184" s="15" t="s">
        <v>336</v>
      </c>
      <c r="C184" s="199">
        <v>0.12</v>
      </c>
      <c r="D184" s="32">
        <v>1837042.95</v>
      </c>
      <c r="E184" s="33">
        <v>6431994.3300000001</v>
      </c>
      <c r="F184" s="32">
        <v>563381.96</v>
      </c>
      <c r="G184" s="33">
        <v>1504316.2</v>
      </c>
      <c r="H184" s="32">
        <f t="shared" si="28"/>
        <v>10336735.439999999</v>
      </c>
      <c r="K184" s="264"/>
    </row>
    <row r="185" spans="2:11">
      <c r="B185" s="15" t="s">
        <v>356</v>
      </c>
      <c r="C185" s="199">
        <v>0.3</v>
      </c>
      <c r="D185" s="476">
        <v>2159331.2000000002</v>
      </c>
      <c r="E185" s="470">
        <v>7673256.4000000004</v>
      </c>
      <c r="F185" s="476">
        <v>31083.14</v>
      </c>
      <c r="G185" s="470">
        <v>1228013.22</v>
      </c>
      <c r="H185" s="32">
        <f t="shared" si="28"/>
        <v>11091683.960000003</v>
      </c>
      <c r="K185" s="264"/>
    </row>
    <row r="186" spans="2:11" ht="24.45" thickBot="1">
      <c r="B186" s="200" t="s">
        <v>6</v>
      </c>
      <c r="C186" s="201">
        <f>SUM(C176:C185)</f>
        <v>100.00000000000001</v>
      </c>
      <c r="D186" s="474">
        <f>SUM(D176:D185)</f>
        <v>41188436.610000007</v>
      </c>
      <c r="E186" s="474">
        <f t="shared" ref="E186:F186" si="29">SUM(E176:E185)</f>
        <v>144550609.47000003</v>
      </c>
      <c r="F186" s="474">
        <f t="shared" si="29"/>
        <v>4374952.34</v>
      </c>
      <c r="G186" s="474">
        <f>SUM(G176:G185)</f>
        <v>45114135.769999996</v>
      </c>
      <c r="H186" s="212">
        <f>SUM(H176:H185)</f>
        <v>235228134.18999997</v>
      </c>
      <c r="K186" s="25"/>
    </row>
    <row r="187" spans="2:11" ht="24.45" thickTop="1">
      <c r="K187" s="264"/>
    </row>
    <row r="188" spans="2:11">
      <c r="H188" s="208"/>
    </row>
    <row r="189" spans="2:11">
      <c r="H189" s="278"/>
    </row>
    <row r="190" spans="2:11">
      <c r="H190" s="278"/>
    </row>
    <row r="191" spans="2:11">
      <c r="H191" s="264"/>
    </row>
  </sheetData>
  <mergeCells count="1">
    <mergeCell ref="B1:H1"/>
  </mergeCells>
  <pageMargins left="0.7" right="0.7" top="0.8" bottom="0.5" header="0.3" footer="0.39"/>
  <pageSetup paperSize="9" scale="93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1792-E231-4DD4-B177-12DC04BFCA6C}">
  <sheetPr>
    <tabColor rgb="FF00B050"/>
    <pageSetUpPr fitToPage="1"/>
  </sheetPr>
  <dimension ref="A1:L40"/>
  <sheetViews>
    <sheetView workbookViewId="0">
      <selection sqref="A1:I20"/>
    </sheetView>
  </sheetViews>
  <sheetFormatPr defaultRowHeight="21.1"/>
  <cols>
    <col min="1" max="1" width="55.875" style="1" bestFit="1" customWidth="1"/>
    <col min="2" max="2" width="16.375" style="1" bestFit="1" customWidth="1"/>
    <col min="3" max="3" width="17.25" style="1" bestFit="1" customWidth="1"/>
    <col min="4" max="4" width="15" style="1" bestFit="1" customWidth="1"/>
    <col min="5" max="5" width="15.125" style="1" bestFit="1" customWidth="1"/>
    <col min="6" max="6" width="16.25" style="1" bestFit="1" customWidth="1"/>
    <col min="7" max="7" width="12.125" style="1" bestFit="1" customWidth="1"/>
    <col min="8" max="8" width="8.375" style="1" bestFit="1" customWidth="1"/>
    <col min="9" max="9" width="13.25" style="1" bestFit="1" customWidth="1"/>
    <col min="10" max="10" width="12.25" style="1" customWidth="1"/>
    <col min="11" max="11" width="16.375" style="1" bestFit="1" customWidth="1"/>
    <col min="12" max="12" width="13.375" style="45" bestFit="1" customWidth="1"/>
    <col min="13" max="256" width="9.125" style="1"/>
    <col min="257" max="257" width="55.875" style="1" bestFit="1" customWidth="1"/>
    <col min="258" max="258" width="16.375" style="1" bestFit="1" customWidth="1"/>
    <col min="259" max="259" width="17.25" style="1" bestFit="1" customWidth="1"/>
    <col min="260" max="260" width="15" style="1" bestFit="1" customWidth="1"/>
    <col min="261" max="261" width="14.625" style="1" bestFit="1" customWidth="1"/>
    <col min="262" max="262" width="16.25" style="1" bestFit="1" customWidth="1"/>
    <col min="263" max="263" width="12.125" style="1" bestFit="1" customWidth="1"/>
    <col min="264" max="264" width="8.375" style="1" bestFit="1" customWidth="1"/>
    <col min="265" max="265" width="13.25" style="1" bestFit="1" customWidth="1"/>
    <col min="266" max="512" width="9.125" style="1"/>
    <col min="513" max="513" width="55.875" style="1" bestFit="1" customWidth="1"/>
    <col min="514" max="514" width="16.375" style="1" bestFit="1" customWidth="1"/>
    <col min="515" max="515" width="17.25" style="1" bestFit="1" customWidth="1"/>
    <col min="516" max="516" width="15" style="1" bestFit="1" customWidth="1"/>
    <col min="517" max="517" width="14.625" style="1" bestFit="1" customWidth="1"/>
    <col min="518" max="518" width="16.25" style="1" bestFit="1" customWidth="1"/>
    <col min="519" max="519" width="12.125" style="1" bestFit="1" customWidth="1"/>
    <col min="520" max="520" width="8.375" style="1" bestFit="1" customWidth="1"/>
    <col min="521" max="521" width="13.25" style="1" bestFit="1" customWidth="1"/>
    <col min="522" max="768" width="9.125" style="1"/>
    <col min="769" max="769" width="55.875" style="1" bestFit="1" customWidth="1"/>
    <col min="770" max="770" width="16.375" style="1" bestFit="1" customWidth="1"/>
    <col min="771" max="771" width="17.25" style="1" bestFit="1" customWidth="1"/>
    <col min="772" max="772" width="15" style="1" bestFit="1" customWidth="1"/>
    <col min="773" max="773" width="14.625" style="1" bestFit="1" customWidth="1"/>
    <col min="774" max="774" width="16.25" style="1" bestFit="1" customWidth="1"/>
    <col min="775" max="775" width="12.125" style="1" bestFit="1" customWidth="1"/>
    <col min="776" max="776" width="8.375" style="1" bestFit="1" customWidth="1"/>
    <col min="777" max="777" width="13.25" style="1" bestFit="1" customWidth="1"/>
    <col min="778" max="1024" width="9.125" style="1"/>
    <col min="1025" max="1025" width="55.875" style="1" bestFit="1" customWidth="1"/>
    <col min="1026" max="1026" width="16.375" style="1" bestFit="1" customWidth="1"/>
    <col min="1027" max="1027" width="17.25" style="1" bestFit="1" customWidth="1"/>
    <col min="1028" max="1028" width="15" style="1" bestFit="1" customWidth="1"/>
    <col min="1029" max="1029" width="14.625" style="1" bestFit="1" customWidth="1"/>
    <col min="1030" max="1030" width="16.25" style="1" bestFit="1" customWidth="1"/>
    <col min="1031" max="1031" width="12.125" style="1" bestFit="1" customWidth="1"/>
    <col min="1032" max="1032" width="8.375" style="1" bestFit="1" customWidth="1"/>
    <col min="1033" max="1033" width="13.25" style="1" bestFit="1" customWidth="1"/>
    <col min="1034" max="1280" width="9.125" style="1"/>
    <col min="1281" max="1281" width="55.875" style="1" bestFit="1" customWidth="1"/>
    <col min="1282" max="1282" width="16.375" style="1" bestFit="1" customWidth="1"/>
    <col min="1283" max="1283" width="17.25" style="1" bestFit="1" customWidth="1"/>
    <col min="1284" max="1284" width="15" style="1" bestFit="1" customWidth="1"/>
    <col min="1285" max="1285" width="14.625" style="1" bestFit="1" customWidth="1"/>
    <col min="1286" max="1286" width="16.25" style="1" bestFit="1" customWidth="1"/>
    <col min="1287" max="1287" width="12.125" style="1" bestFit="1" customWidth="1"/>
    <col min="1288" max="1288" width="8.375" style="1" bestFit="1" customWidth="1"/>
    <col min="1289" max="1289" width="13.25" style="1" bestFit="1" customWidth="1"/>
    <col min="1290" max="1536" width="9.125" style="1"/>
    <col min="1537" max="1537" width="55.875" style="1" bestFit="1" customWidth="1"/>
    <col min="1538" max="1538" width="16.375" style="1" bestFit="1" customWidth="1"/>
    <col min="1539" max="1539" width="17.25" style="1" bestFit="1" customWidth="1"/>
    <col min="1540" max="1540" width="15" style="1" bestFit="1" customWidth="1"/>
    <col min="1541" max="1541" width="14.625" style="1" bestFit="1" customWidth="1"/>
    <col min="1542" max="1542" width="16.25" style="1" bestFit="1" customWidth="1"/>
    <col min="1543" max="1543" width="12.125" style="1" bestFit="1" customWidth="1"/>
    <col min="1544" max="1544" width="8.375" style="1" bestFit="1" customWidth="1"/>
    <col min="1545" max="1545" width="13.25" style="1" bestFit="1" customWidth="1"/>
    <col min="1546" max="1792" width="9.125" style="1"/>
    <col min="1793" max="1793" width="55.875" style="1" bestFit="1" customWidth="1"/>
    <col min="1794" max="1794" width="16.375" style="1" bestFit="1" customWidth="1"/>
    <col min="1795" max="1795" width="17.25" style="1" bestFit="1" customWidth="1"/>
    <col min="1796" max="1796" width="15" style="1" bestFit="1" customWidth="1"/>
    <col min="1797" max="1797" width="14.625" style="1" bestFit="1" customWidth="1"/>
    <col min="1798" max="1798" width="16.25" style="1" bestFit="1" customWidth="1"/>
    <col min="1799" max="1799" width="12.125" style="1" bestFit="1" customWidth="1"/>
    <col min="1800" max="1800" width="8.375" style="1" bestFit="1" customWidth="1"/>
    <col min="1801" max="1801" width="13.25" style="1" bestFit="1" customWidth="1"/>
    <col min="1802" max="2048" width="9.125" style="1"/>
    <col min="2049" max="2049" width="55.875" style="1" bestFit="1" customWidth="1"/>
    <col min="2050" max="2050" width="16.375" style="1" bestFit="1" customWidth="1"/>
    <col min="2051" max="2051" width="17.25" style="1" bestFit="1" customWidth="1"/>
    <col min="2052" max="2052" width="15" style="1" bestFit="1" customWidth="1"/>
    <col min="2053" max="2053" width="14.625" style="1" bestFit="1" customWidth="1"/>
    <col min="2054" max="2054" width="16.25" style="1" bestFit="1" customWidth="1"/>
    <col min="2055" max="2055" width="12.125" style="1" bestFit="1" customWidth="1"/>
    <col min="2056" max="2056" width="8.375" style="1" bestFit="1" customWidth="1"/>
    <col min="2057" max="2057" width="13.25" style="1" bestFit="1" customWidth="1"/>
    <col min="2058" max="2304" width="9.125" style="1"/>
    <col min="2305" max="2305" width="55.875" style="1" bestFit="1" customWidth="1"/>
    <col min="2306" max="2306" width="16.375" style="1" bestFit="1" customWidth="1"/>
    <col min="2307" max="2307" width="17.25" style="1" bestFit="1" customWidth="1"/>
    <col min="2308" max="2308" width="15" style="1" bestFit="1" customWidth="1"/>
    <col min="2309" max="2309" width="14.625" style="1" bestFit="1" customWidth="1"/>
    <col min="2310" max="2310" width="16.25" style="1" bestFit="1" customWidth="1"/>
    <col min="2311" max="2311" width="12.125" style="1" bestFit="1" customWidth="1"/>
    <col min="2312" max="2312" width="8.375" style="1" bestFit="1" customWidth="1"/>
    <col min="2313" max="2313" width="13.25" style="1" bestFit="1" customWidth="1"/>
    <col min="2314" max="2560" width="9.125" style="1"/>
    <col min="2561" max="2561" width="55.875" style="1" bestFit="1" customWidth="1"/>
    <col min="2562" max="2562" width="16.375" style="1" bestFit="1" customWidth="1"/>
    <col min="2563" max="2563" width="17.25" style="1" bestFit="1" customWidth="1"/>
    <col min="2564" max="2564" width="15" style="1" bestFit="1" customWidth="1"/>
    <col min="2565" max="2565" width="14.625" style="1" bestFit="1" customWidth="1"/>
    <col min="2566" max="2566" width="16.25" style="1" bestFit="1" customWidth="1"/>
    <col min="2567" max="2567" width="12.125" style="1" bestFit="1" customWidth="1"/>
    <col min="2568" max="2568" width="8.375" style="1" bestFit="1" customWidth="1"/>
    <col min="2569" max="2569" width="13.25" style="1" bestFit="1" customWidth="1"/>
    <col min="2570" max="2816" width="9.125" style="1"/>
    <col min="2817" max="2817" width="55.875" style="1" bestFit="1" customWidth="1"/>
    <col min="2818" max="2818" width="16.375" style="1" bestFit="1" customWidth="1"/>
    <col min="2819" max="2819" width="17.25" style="1" bestFit="1" customWidth="1"/>
    <col min="2820" max="2820" width="15" style="1" bestFit="1" customWidth="1"/>
    <col min="2821" max="2821" width="14.625" style="1" bestFit="1" customWidth="1"/>
    <col min="2822" max="2822" width="16.25" style="1" bestFit="1" customWidth="1"/>
    <col min="2823" max="2823" width="12.125" style="1" bestFit="1" customWidth="1"/>
    <col min="2824" max="2824" width="8.375" style="1" bestFit="1" customWidth="1"/>
    <col min="2825" max="2825" width="13.25" style="1" bestFit="1" customWidth="1"/>
    <col min="2826" max="3072" width="9.125" style="1"/>
    <col min="3073" max="3073" width="55.875" style="1" bestFit="1" customWidth="1"/>
    <col min="3074" max="3074" width="16.375" style="1" bestFit="1" customWidth="1"/>
    <col min="3075" max="3075" width="17.25" style="1" bestFit="1" customWidth="1"/>
    <col min="3076" max="3076" width="15" style="1" bestFit="1" customWidth="1"/>
    <col min="3077" max="3077" width="14.625" style="1" bestFit="1" customWidth="1"/>
    <col min="3078" max="3078" width="16.25" style="1" bestFit="1" customWidth="1"/>
    <col min="3079" max="3079" width="12.125" style="1" bestFit="1" customWidth="1"/>
    <col min="3080" max="3080" width="8.375" style="1" bestFit="1" customWidth="1"/>
    <col min="3081" max="3081" width="13.25" style="1" bestFit="1" customWidth="1"/>
    <col min="3082" max="3328" width="9.125" style="1"/>
    <col min="3329" max="3329" width="55.875" style="1" bestFit="1" customWidth="1"/>
    <col min="3330" max="3330" width="16.375" style="1" bestFit="1" customWidth="1"/>
    <col min="3331" max="3331" width="17.25" style="1" bestFit="1" customWidth="1"/>
    <col min="3332" max="3332" width="15" style="1" bestFit="1" customWidth="1"/>
    <col min="3333" max="3333" width="14.625" style="1" bestFit="1" customWidth="1"/>
    <col min="3334" max="3334" width="16.25" style="1" bestFit="1" customWidth="1"/>
    <col min="3335" max="3335" width="12.125" style="1" bestFit="1" customWidth="1"/>
    <col min="3336" max="3336" width="8.375" style="1" bestFit="1" customWidth="1"/>
    <col min="3337" max="3337" width="13.25" style="1" bestFit="1" customWidth="1"/>
    <col min="3338" max="3584" width="9.125" style="1"/>
    <col min="3585" max="3585" width="55.875" style="1" bestFit="1" customWidth="1"/>
    <col min="3586" max="3586" width="16.375" style="1" bestFit="1" customWidth="1"/>
    <col min="3587" max="3587" width="17.25" style="1" bestFit="1" customWidth="1"/>
    <col min="3588" max="3588" width="15" style="1" bestFit="1" customWidth="1"/>
    <col min="3589" max="3589" width="14.625" style="1" bestFit="1" customWidth="1"/>
    <col min="3590" max="3590" width="16.25" style="1" bestFit="1" customWidth="1"/>
    <col min="3591" max="3591" width="12.125" style="1" bestFit="1" customWidth="1"/>
    <col min="3592" max="3592" width="8.375" style="1" bestFit="1" customWidth="1"/>
    <col min="3593" max="3593" width="13.25" style="1" bestFit="1" customWidth="1"/>
    <col min="3594" max="3840" width="9.125" style="1"/>
    <col min="3841" max="3841" width="55.875" style="1" bestFit="1" customWidth="1"/>
    <col min="3842" max="3842" width="16.375" style="1" bestFit="1" customWidth="1"/>
    <col min="3843" max="3843" width="17.25" style="1" bestFit="1" customWidth="1"/>
    <col min="3844" max="3844" width="15" style="1" bestFit="1" customWidth="1"/>
    <col min="3845" max="3845" width="14.625" style="1" bestFit="1" customWidth="1"/>
    <col min="3846" max="3846" width="16.25" style="1" bestFit="1" customWidth="1"/>
    <col min="3847" max="3847" width="12.125" style="1" bestFit="1" customWidth="1"/>
    <col min="3848" max="3848" width="8.375" style="1" bestFit="1" customWidth="1"/>
    <col min="3849" max="3849" width="13.25" style="1" bestFit="1" customWidth="1"/>
    <col min="3850" max="4096" width="9.125" style="1"/>
    <col min="4097" max="4097" width="55.875" style="1" bestFit="1" customWidth="1"/>
    <col min="4098" max="4098" width="16.375" style="1" bestFit="1" customWidth="1"/>
    <col min="4099" max="4099" width="17.25" style="1" bestFit="1" customWidth="1"/>
    <col min="4100" max="4100" width="15" style="1" bestFit="1" customWidth="1"/>
    <col min="4101" max="4101" width="14.625" style="1" bestFit="1" customWidth="1"/>
    <col min="4102" max="4102" width="16.25" style="1" bestFit="1" customWidth="1"/>
    <col min="4103" max="4103" width="12.125" style="1" bestFit="1" customWidth="1"/>
    <col min="4104" max="4104" width="8.375" style="1" bestFit="1" customWidth="1"/>
    <col min="4105" max="4105" width="13.25" style="1" bestFit="1" customWidth="1"/>
    <col min="4106" max="4352" width="9.125" style="1"/>
    <col min="4353" max="4353" width="55.875" style="1" bestFit="1" customWidth="1"/>
    <col min="4354" max="4354" width="16.375" style="1" bestFit="1" customWidth="1"/>
    <col min="4355" max="4355" width="17.25" style="1" bestFit="1" customWidth="1"/>
    <col min="4356" max="4356" width="15" style="1" bestFit="1" customWidth="1"/>
    <col min="4357" max="4357" width="14.625" style="1" bestFit="1" customWidth="1"/>
    <col min="4358" max="4358" width="16.25" style="1" bestFit="1" customWidth="1"/>
    <col min="4359" max="4359" width="12.125" style="1" bestFit="1" customWidth="1"/>
    <col min="4360" max="4360" width="8.375" style="1" bestFit="1" customWidth="1"/>
    <col min="4361" max="4361" width="13.25" style="1" bestFit="1" customWidth="1"/>
    <col min="4362" max="4608" width="9.125" style="1"/>
    <col min="4609" max="4609" width="55.875" style="1" bestFit="1" customWidth="1"/>
    <col min="4610" max="4610" width="16.375" style="1" bestFit="1" customWidth="1"/>
    <col min="4611" max="4611" width="17.25" style="1" bestFit="1" customWidth="1"/>
    <col min="4612" max="4612" width="15" style="1" bestFit="1" customWidth="1"/>
    <col min="4613" max="4613" width="14.625" style="1" bestFit="1" customWidth="1"/>
    <col min="4614" max="4614" width="16.25" style="1" bestFit="1" customWidth="1"/>
    <col min="4615" max="4615" width="12.125" style="1" bestFit="1" customWidth="1"/>
    <col min="4616" max="4616" width="8.375" style="1" bestFit="1" customWidth="1"/>
    <col min="4617" max="4617" width="13.25" style="1" bestFit="1" customWidth="1"/>
    <col min="4618" max="4864" width="9.125" style="1"/>
    <col min="4865" max="4865" width="55.875" style="1" bestFit="1" customWidth="1"/>
    <col min="4866" max="4866" width="16.375" style="1" bestFit="1" customWidth="1"/>
    <col min="4867" max="4867" width="17.25" style="1" bestFit="1" customWidth="1"/>
    <col min="4868" max="4868" width="15" style="1" bestFit="1" customWidth="1"/>
    <col min="4869" max="4869" width="14.625" style="1" bestFit="1" customWidth="1"/>
    <col min="4870" max="4870" width="16.25" style="1" bestFit="1" customWidth="1"/>
    <col min="4871" max="4871" width="12.125" style="1" bestFit="1" customWidth="1"/>
    <col min="4872" max="4872" width="8.375" style="1" bestFit="1" customWidth="1"/>
    <col min="4873" max="4873" width="13.25" style="1" bestFit="1" customWidth="1"/>
    <col min="4874" max="5120" width="9.125" style="1"/>
    <col min="5121" max="5121" width="55.875" style="1" bestFit="1" customWidth="1"/>
    <col min="5122" max="5122" width="16.375" style="1" bestFit="1" customWidth="1"/>
    <col min="5123" max="5123" width="17.25" style="1" bestFit="1" customWidth="1"/>
    <col min="5124" max="5124" width="15" style="1" bestFit="1" customWidth="1"/>
    <col min="5125" max="5125" width="14.625" style="1" bestFit="1" customWidth="1"/>
    <col min="5126" max="5126" width="16.25" style="1" bestFit="1" customWidth="1"/>
    <col min="5127" max="5127" width="12.125" style="1" bestFit="1" customWidth="1"/>
    <col min="5128" max="5128" width="8.375" style="1" bestFit="1" customWidth="1"/>
    <col min="5129" max="5129" width="13.25" style="1" bestFit="1" customWidth="1"/>
    <col min="5130" max="5376" width="9.125" style="1"/>
    <col min="5377" max="5377" width="55.875" style="1" bestFit="1" customWidth="1"/>
    <col min="5378" max="5378" width="16.375" style="1" bestFit="1" customWidth="1"/>
    <col min="5379" max="5379" width="17.25" style="1" bestFit="1" customWidth="1"/>
    <col min="5380" max="5380" width="15" style="1" bestFit="1" customWidth="1"/>
    <col min="5381" max="5381" width="14.625" style="1" bestFit="1" customWidth="1"/>
    <col min="5382" max="5382" width="16.25" style="1" bestFit="1" customWidth="1"/>
    <col min="5383" max="5383" width="12.125" style="1" bestFit="1" customWidth="1"/>
    <col min="5384" max="5384" width="8.375" style="1" bestFit="1" customWidth="1"/>
    <col min="5385" max="5385" width="13.25" style="1" bestFit="1" customWidth="1"/>
    <col min="5386" max="5632" width="9.125" style="1"/>
    <col min="5633" max="5633" width="55.875" style="1" bestFit="1" customWidth="1"/>
    <col min="5634" max="5634" width="16.375" style="1" bestFit="1" customWidth="1"/>
    <col min="5635" max="5635" width="17.25" style="1" bestFit="1" customWidth="1"/>
    <col min="5636" max="5636" width="15" style="1" bestFit="1" customWidth="1"/>
    <col min="5637" max="5637" width="14.625" style="1" bestFit="1" customWidth="1"/>
    <col min="5638" max="5638" width="16.25" style="1" bestFit="1" customWidth="1"/>
    <col min="5639" max="5639" width="12.125" style="1" bestFit="1" customWidth="1"/>
    <col min="5640" max="5640" width="8.375" style="1" bestFit="1" customWidth="1"/>
    <col min="5641" max="5641" width="13.25" style="1" bestFit="1" customWidth="1"/>
    <col min="5642" max="5888" width="9.125" style="1"/>
    <col min="5889" max="5889" width="55.875" style="1" bestFit="1" customWidth="1"/>
    <col min="5890" max="5890" width="16.375" style="1" bestFit="1" customWidth="1"/>
    <col min="5891" max="5891" width="17.25" style="1" bestFit="1" customWidth="1"/>
    <col min="5892" max="5892" width="15" style="1" bestFit="1" customWidth="1"/>
    <col min="5893" max="5893" width="14.625" style="1" bestFit="1" customWidth="1"/>
    <col min="5894" max="5894" width="16.25" style="1" bestFit="1" customWidth="1"/>
    <col min="5895" max="5895" width="12.125" style="1" bestFit="1" customWidth="1"/>
    <col min="5896" max="5896" width="8.375" style="1" bestFit="1" customWidth="1"/>
    <col min="5897" max="5897" width="13.25" style="1" bestFit="1" customWidth="1"/>
    <col min="5898" max="6144" width="9.125" style="1"/>
    <col min="6145" max="6145" width="55.875" style="1" bestFit="1" customWidth="1"/>
    <col min="6146" max="6146" width="16.375" style="1" bestFit="1" customWidth="1"/>
    <col min="6147" max="6147" width="17.25" style="1" bestFit="1" customWidth="1"/>
    <col min="6148" max="6148" width="15" style="1" bestFit="1" customWidth="1"/>
    <col min="6149" max="6149" width="14.625" style="1" bestFit="1" customWidth="1"/>
    <col min="6150" max="6150" width="16.25" style="1" bestFit="1" customWidth="1"/>
    <col min="6151" max="6151" width="12.125" style="1" bestFit="1" customWidth="1"/>
    <col min="6152" max="6152" width="8.375" style="1" bestFit="1" customWidth="1"/>
    <col min="6153" max="6153" width="13.25" style="1" bestFit="1" customWidth="1"/>
    <col min="6154" max="6400" width="9.125" style="1"/>
    <col min="6401" max="6401" width="55.875" style="1" bestFit="1" customWidth="1"/>
    <col min="6402" max="6402" width="16.375" style="1" bestFit="1" customWidth="1"/>
    <col min="6403" max="6403" width="17.25" style="1" bestFit="1" customWidth="1"/>
    <col min="6404" max="6404" width="15" style="1" bestFit="1" customWidth="1"/>
    <col min="6405" max="6405" width="14.625" style="1" bestFit="1" customWidth="1"/>
    <col min="6406" max="6406" width="16.25" style="1" bestFit="1" customWidth="1"/>
    <col min="6407" max="6407" width="12.125" style="1" bestFit="1" customWidth="1"/>
    <col min="6408" max="6408" width="8.375" style="1" bestFit="1" customWidth="1"/>
    <col min="6409" max="6409" width="13.25" style="1" bestFit="1" customWidth="1"/>
    <col min="6410" max="6656" width="9.125" style="1"/>
    <col min="6657" max="6657" width="55.875" style="1" bestFit="1" customWidth="1"/>
    <col min="6658" max="6658" width="16.375" style="1" bestFit="1" customWidth="1"/>
    <col min="6659" max="6659" width="17.25" style="1" bestFit="1" customWidth="1"/>
    <col min="6660" max="6660" width="15" style="1" bestFit="1" customWidth="1"/>
    <col min="6661" max="6661" width="14.625" style="1" bestFit="1" customWidth="1"/>
    <col min="6662" max="6662" width="16.25" style="1" bestFit="1" customWidth="1"/>
    <col min="6663" max="6663" width="12.125" style="1" bestFit="1" customWidth="1"/>
    <col min="6664" max="6664" width="8.375" style="1" bestFit="1" customWidth="1"/>
    <col min="6665" max="6665" width="13.25" style="1" bestFit="1" customWidth="1"/>
    <col min="6666" max="6912" width="9.125" style="1"/>
    <col min="6913" max="6913" width="55.875" style="1" bestFit="1" customWidth="1"/>
    <col min="6914" max="6914" width="16.375" style="1" bestFit="1" customWidth="1"/>
    <col min="6915" max="6915" width="17.25" style="1" bestFit="1" customWidth="1"/>
    <col min="6916" max="6916" width="15" style="1" bestFit="1" customWidth="1"/>
    <col min="6917" max="6917" width="14.625" style="1" bestFit="1" customWidth="1"/>
    <col min="6918" max="6918" width="16.25" style="1" bestFit="1" customWidth="1"/>
    <col min="6919" max="6919" width="12.125" style="1" bestFit="1" customWidth="1"/>
    <col min="6920" max="6920" width="8.375" style="1" bestFit="1" customWidth="1"/>
    <col min="6921" max="6921" width="13.25" style="1" bestFit="1" customWidth="1"/>
    <col min="6922" max="7168" width="9.125" style="1"/>
    <col min="7169" max="7169" width="55.875" style="1" bestFit="1" customWidth="1"/>
    <col min="7170" max="7170" width="16.375" style="1" bestFit="1" customWidth="1"/>
    <col min="7171" max="7171" width="17.25" style="1" bestFit="1" customWidth="1"/>
    <col min="7172" max="7172" width="15" style="1" bestFit="1" customWidth="1"/>
    <col min="7173" max="7173" width="14.625" style="1" bestFit="1" customWidth="1"/>
    <col min="7174" max="7174" width="16.25" style="1" bestFit="1" customWidth="1"/>
    <col min="7175" max="7175" width="12.125" style="1" bestFit="1" customWidth="1"/>
    <col min="7176" max="7176" width="8.375" style="1" bestFit="1" customWidth="1"/>
    <col min="7177" max="7177" width="13.25" style="1" bestFit="1" customWidth="1"/>
    <col min="7178" max="7424" width="9.125" style="1"/>
    <col min="7425" max="7425" width="55.875" style="1" bestFit="1" customWidth="1"/>
    <col min="7426" max="7426" width="16.375" style="1" bestFit="1" customWidth="1"/>
    <col min="7427" max="7427" width="17.25" style="1" bestFit="1" customWidth="1"/>
    <col min="7428" max="7428" width="15" style="1" bestFit="1" customWidth="1"/>
    <col min="7429" max="7429" width="14.625" style="1" bestFit="1" customWidth="1"/>
    <col min="7430" max="7430" width="16.25" style="1" bestFit="1" customWidth="1"/>
    <col min="7431" max="7431" width="12.125" style="1" bestFit="1" customWidth="1"/>
    <col min="7432" max="7432" width="8.375" style="1" bestFit="1" customWidth="1"/>
    <col min="7433" max="7433" width="13.25" style="1" bestFit="1" customWidth="1"/>
    <col min="7434" max="7680" width="9.125" style="1"/>
    <col min="7681" max="7681" width="55.875" style="1" bestFit="1" customWidth="1"/>
    <col min="7682" max="7682" width="16.375" style="1" bestFit="1" customWidth="1"/>
    <col min="7683" max="7683" width="17.25" style="1" bestFit="1" customWidth="1"/>
    <col min="7684" max="7684" width="15" style="1" bestFit="1" customWidth="1"/>
    <col min="7685" max="7685" width="14.625" style="1" bestFit="1" customWidth="1"/>
    <col min="7686" max="7686" width="16.25" style="1" bestFit="1" customWidth="1"/>
    <col min="7687" max="7687" width="12.125" style="1" bestFit="1" customWidth="1"/>
    <col min="7688" max="7688" width="8.375" style="1" bestFit="1" customWidth="1"/>
    <col min="7689" max="7689" width="13.25" style="1" bestFit="1" customWidth="1"/>
    <col min="7690" max="7936" width="9.125" style="1"/>
    <col min="7937" max="7937" width="55.875" style="1" bestFit="1" customWidth="1"/>
    <col min="7938" max="7938" width="16.375" style="1" bestFit="1" customWidth="1"/>
    <col min="7939" max="7939" width="17.25" style="1" bestFit="1" customWidth="1"/>
    <col min="7940" max="7940" width="15" style="1" bestFit="1" customWidth="1"/>
    <col min="7941" max="7941" width="14.625" style="1" bestFit="1" customWidth="1"/>
    <col min="7942" max="7942" width="16.25" style="1" bestFit="1" customWidth="1"/>
    <col min="7943" max="7943" width="12.125" style="1" bestFit="1" customWidth="1"/>
    <col min="7944" max="7944" width="8.375" style="1" bestFit="1" customWidth="1"/>
    <col min="7945" max="7945" width="13.25" style="1" bestFit="1" customWidth="1"/>
    <col min="7946" max="8192" width="9.125" style="1"/>
    <col min="8193" max="8193" width="55.875" style="1" bestFit="1" customWidth="1"/>
    <col min="8194" max="8194" width="16.375" style="1" bestFit="1" customWidth="1"/>
    <col min="8195" max="8195" width="17.25" style="1" bestFit="1" customWidth="1"/>
    <col min="8196" max="8196" width="15" style="1" bestFit="1" customWidth="1"/>
    <col min="8197" max="8197" width="14.625" style="1" bestFit="1" customWidth="1"/>
    <col min="8198" max="8198" width="16.25" style="1" bestFit="1" customWidth="1"/>
    <col min="8199" max="8199" width="12.125" style="1" bestFit="1" customWidth="1"/>
    <col min="8200" max="8200" width="8.375" style="1" bestFit="1" customWidth="1"/>
    <col min="8201" max="8201" width="13.25" style="1" bestFit="1" customWidth="1"/>
    <col min="8202" max="8448" width="9.125" style="1"/>
    <col min="8449" max="8449" width="55.875" style="1" bestFit="1" customWidth="1"/>
    <col min="8450" max="8450" width="16.375" style="1" bestFit="1" customWidth="1"/>
    <col min="8451" max="8451" width="17.25" style="1" bestFit="1" customWidth="1"/>
    <col min="8452" max="8452" width="15" style="1" bestFit="1" customWidth="1"/>
    <col min="8453" max="8453" width="14.625" style="1" bestFit="1" customWidth="1"/>
    <col min="8454" max="8454" width="16.25" style="1" bestFit="1" customWidth="1"/>
    <col min="8455" max="8455" width="12.125" style="1" bestFit="1" customWidth="1"/>
    <col min="8456" max="8456" width="8.375" style="1" bestFit="1" customWidth="1"/>
    <col min="8457" max="8457" width="13.25" style="1" bestFit="1" customWidth="1"/>
    <col min="8458" max="8704" width="9.125" style="1"/>
    <col min="8705" max="8705" width="55.875" style="1" bestFit="1" customWidth="1"/>
    <col min="8706" max="8706" width="16.375" style="1" bestFit="1" customWidth="1"/>
    <col min="8707" max="8707" width="17.25" style="1" bestFit="1" customWidth="1"/>
    <col min="8708" max="8708" width="15" style="1" bestFit="1" customWidth="1"/>
    <col min="8709" max="8709" width="14.625" style="1" bestFit="1" customWidth="1"/>
    <col min="8710" max="8710" width="16.25" style="1" bestFit="1" customWidth="1"/>
    <col min="8711" max="8711" width="12.125" style="1" bestFit="1" customWidth="1"/>
    <col min="8712" max="8712" width="8.375" style="1" bestFit="1" customWidth="1"/>
    <col min="8713" max="8713" width="13.25" style="1" bestFit="1" customWidth="1"/>
    <col min="8714" max="8960" width="9.125" style="1"/>
    <col min="8961" max="8961" width="55.875" style="1" bestFit="1" customWidth="1"/>
    <col min="8962" max="8962" width="16.375" style="1" bestFit="1" customWidth="1"/>
    <col min="8963" max="8963" width="17.25" style="1" bestFit="1" customWidth="1"/>
    <col min="8964" max="8964" width="15" style="1" bestFit="1" customWidth="1"/>
    <col min="8965" max="8965" width="14.625" style="1" bestFit="1" customWidth="1"/>
    <col min="8966" max="8966" width="16.25" style="1" bestFit="1" customWidth="1"/>
    <col min="8967" max="8967" width="12.125" style="1" bestFit="1" customWidth="1"/>
    <col min="8968" max="8968" width="8.375" style="1" bestFit="1" customWidth="1"/>
    <col min="8969" max="8969" width="13.25" style="1" bestFit="1" customWidth="1"/>
    <col min="8970" max="9216" width="9.125" style="1"/>
    <col min="9217" max="9217" width="55.875" style="1" bestFit="1" customWidth="1"/>
    <col min="9218" max="9218" width="16.375" style="1" bestFit="1" customWidth="1"/>
    <col min="9219" max="9219" width="17.25" style="1" bestFit="1" customWidth="1"/>
    <col min="9220" max="9220" width="15" style="1" bestFit="1" customWidth="1"/>
    <col min="9221" max="9221" width="14.625" style="1" bestFit="1" customWidth="1"/>
    <col min="9222" max="9222" width="16.25" style="1" bestFit="1" customWidth="1"/>
    <col min="9223" max="9223" width="12.125" style="1" bestFit="1" customWidth="1"/>
    <col min="9224" max="9224" width="8.375" style="1" bestFit="1" customWidth="1"/>
    <col min="9225" max="9225" width="13.25" style="1" bestFit="1" customWidth="1"/>
    <col min="9226" max="9472" width="9.125" style="1"/>
    <col min="9473" max="9473" width="55.875" style="1" bestFit="1" customWidth="1"/>
    <col min="9474" max="9474" width="16.375" style="1" bestFit="1" customWidth="1"/>
    <col min="9475" max="9475" width="17.25" style="1" bestFit="1" customWidth="1"/>
    <col min="9476" max="9476" width="15" style="1" bestFit="1" customWidth="1"/>
    <col min="9477" max="9477" width="14.625" style="1" bestFit="1" customWidth="1"/>
    <col min="9478" max="9478" width="16.25" style="1" bestFit="1" customWidth="1"/>
    <col min="9479" max="9479" width="12.125" style="1" bestFit="1" customWidth="1"/>
    <col min="9480" max="9480" width="8.375" style="1" bestFit="1" customWidth="1"/>
    <col min="9481" max="9481" width="13.25" style="1" bestFit="1" customWidth="1"/>
    <col min="9482" max="9728" width="9.125" style="1"/>
    <col min="9729" max="9729" width="55.875" style="1" bestFit="1" customWidth="1"/>
    <col min="9730" max="9730" width="16.375" style="1" bestFit="1" customWidth="1"/>
    <col min="9731" max="9731" width="17.25" style="1" bestFit="1" customWidth="1"/>
    <col min="9732" max="9732" width="15" style="1" bestFit="1" customWidth="1"/>
    <col min="9733" max="9733" width="14.625" style="1" bestFit="1" customWidth="1"/>
    <col min="9734" max="9734" width="16.25" style="1" bestFit="1" customWidth="1"/>
    <col min="9735" max="9735" width="12.125" style="1" bestFit="1" customWidth="1"/>
    <col min="9736" max="9736" width="8.375" style="1" bestFit="1" customWidth="1"/>
    <col min="9737" max="9737" width="13.25" style="1" bestFit="1" customWidth="1"/>
    <col min="9738" max="9984" width="9.125" style="1"/>
    <col min="9985" max="9985" width="55.875" style="1" bestFit="1" customWidth="1"/>
    <col min="9986" max="9986" width="16.375" style="1" bestFit="1" customWidth="1"/>
    <col min="9987" max="9987" width="17.25" style="1" bestFit="1" customWidth="1"/>
    <col min="9988" max="9988" width="15" style="1" bestFit="1" customWidth="1"/>
    <col min="9989" max="9989" width="14.625" style="1" bestFit="1" customWidth="1"/>
    <col min="9990" max="9990" width="16.25" style="1" bestFit="1" customWidth="1"/>
    <col min="9991" max="9991" width="12.125" style="1" bestFit="1" customWidth="1"/>
    <col min="9992" max="9992" width="8.375" style="1" bestFit="1" customWidth="1"/>
    <col min="9993" max="9993" width="13.25" style="1" bestFit="1" customWidth="1"/>
    <col min="9994" max="10240" width="9.125" style="1"/>
    <col min="10241" max="10241" width="55.875" style="1" bestFit="1" customWidth="1"/>
    <col min="10242" max="10242" width="16.375" style="1" bestFit="1" customWidth="1"/>
    <col min="10243" max="10243" width="17.25" style="1" bestFit="1" customWidth="1"/>
    <col min="10244" max="10244" width="15" style="1" bestFit="1" customWidth="1"/>
    <col min="10245" max="10245" width="14.625" style="1" bestFit="1" customWidth="1"/>
    <col min="10246" max="10246" width="16.25" style="1" bestFit="1" customWidth="1"/>
    <col min="10247" max="10247" width="12.125" style="1" bestFit="1" customWidth="1"/>
    <col min="10248" max="10248" width="8.375" style="1" bestFit="1" customWidth="1"/>
    <col min="10249" max="10249" width="13.25" style="1" bestFit="1" customWidth="1"/>
    <col min="10250" max="10496" width="9.125" style="1"/>
    <col min="10497" max="10497" width="55.875" style="1" bestFit="1" customWidth="1"/>
    <col min="10498" max="10498" width="16.375" style="1" bestFit="1" customWidth="1"/>
    <col min="10499" max="10499" width="17.25" style="1" bestFit="1" customWidth="1"/>
    <col min="10500" max="10500" width="15" style="1" bestFit="1" customWidth="1"/>
    <col min="10501" max="10501" width="14.625" style="1" bestFit="1" customWidth="1"/>
    <col min="10502" max="10502" width="16.25" style="1" bestFit="1" customWidth="1"/>
    <col min="10503" max="10503" width="12.125" style="1" bestFit="1" customWidth="1"/>
    <col min="10504" max="10504" width="8.375" style="1" bestFit="1" customWidth="1"/>
    <col min="10505" max="10505" width="13.25" style="1" bestFit="1" customWidth="1"/>
    <col min="10506" max="10752" width="9.125" style="1"/>
    <col min="10753" max="10753" width="55.875" style="1" bestFit="1" customWidth="1"/>
    <col min="10754" max="10754" width="16.375" style="1" bestFit="1" customWidth="1"/>
    <col min="10755" max="10755" width="17.25" style="1" bestFit="1" customWidth="1"/>
    <col min="10756" max="10756" width="15" style="1" bestFit="1" customWidth="1"/>
    <col min="10757" max="10757" width="14.625" style="1" bestFit="1" customWidth="1"/>
    <col min="10758" max="10758" width="16.25" style="1" bestFit="1" customWidth="1"/>
    <col min="10759" max="10759" width="12.125" style="1" bestFit="1" customWidth="1"/>
    <col min="10760" max="10760" width="8.375" style="1" bestFit="1" customWidth="1"/>
    <col min="10761" max="10761" width="13.25" style="1" bestFit="1" customWidth="1"/>
    <col min="10762" max="11008" width="9.125" style="1"/>
    <col min="11009" max="11009" width="55.875" style="1" bestFit="1" customWidth="1"/>
    <col min="11010" max="11010" width="16.375" style="1" bestFit="1" customWidth="1"/>
    <col min="11011" max="11011" width="17.25" style="1" bestFit="1" customWidth="1"/>
    <col min="11012" max="11012" width="15" style="1" bestFit="1" customWidth="1"/>
    <col min="11013" max="11013" width="14.625" style="1" bestFit="1" customWidth="1"/>
    <col min="11014" max="11014" width="16.25" style="1" bestFit="1" customWidth="1"/>
    <col min="11015" max="11015" width="12.125" style="1" bestFit="1" customWidth="1"/>
    <col min="11016" max="11016" width="8.375" style="1" bestFit="1" customWidth="1"/>
    <col min="11017" max="11017" width="13.25" style="1" bestFit="1" customWidth="1"/>
    <col min="11018" max="11264" width="9.125" style="1"/>
    <col min="11265" max="11265" width="55.875" style="1" bestFit="1" customWidth="1"/>
    <col min="11266" max="11266" width="16.375" style="1" bestFit="1" customWidth="1"/>
    <col min="11267" max="11267" width="17.25" style="1" bestFit="1" customWidth="1"/>
    <col min="11268" max="11268" width="15" style="1" bestFit="1" customWidth="1"/>
    <col min="11269" max="11269" width="14.625" style="1" bestFit="1" customWidth="1"/>
    <col min="11270" max="11270" width="16.25" style="1" bestFit="1" customWidth="1"/>
    <col min="11271" max="11271" width="12.125" style="1" bestFit="1" customWidth="1"/>
    <col min="11272" max="11272" width="8.375" style="1" bestFit="1" customWidth="1"/>
    <col min="11273" max="11273" width="13.25" style="1" bestFit="1" customWidth="1"/>
    <col min="11274" max="11520" width="9.125" style="1"/>
    <col min="11521" max="11521" width="55.875" style="1" bestFit="1" customWidth="1"/>
    <col min="11522" max="11522" width="16.375" style="1" bestFit="1" customWidth="1"/>
    <col min="11523" max="11523" width="17.25" style="1" bestFit="1" customWidth="1"/>
    <col min="11524" max="11524" width="15" style="1" bestFit="1" customWidth="1"/>
    <col min="11525" max="11525" width="14.625" style="1" bestFit="1" customWidth="1"/>
    <col min="11526" max="11526" width="16.25" style="1" bestFit="1" customWidth="1"/>
    <col min="11527" max="11527" width="12.125" style="1" bestFit="1" customWidth="1"/>
    <col min="11528" max="11528" width="8.375" style="1" bestFit="1" customWidth="1"/>
    <col min="11529" max="11529" width="13.25" style="1" bestFit="1" customWidth="1"/>
    <col min="11530" max="11776" width="9.125" style="1"/>
    <col min="11777" max="11777" width="55.875" style="1" bestFit="1" customWidth="1"/>
    <col min="11778" max="11778" width="16.375" style="1" bestFit="1" customWidth="1"/>
    <col min="11779" max="11779" width="17.25" style="1" bestFit="1" customWidth="1"/>
    <col min="11780" max="11780" width="15" style="1" bestFit="1" customWidth="1"/>
    <col min="11781" max="11781" width="14.625" style="1" bestFit="1" customWidth="1"/>
    <col min="11782" max="11782" width="16.25" style="1" bestFit="1" customWidth="1"/>
    <col min="11783" max="11783" width="12.125" style="1" bestFit="1" customWidth="1"/>
    <col min="11784" max="11784" width="8.375" style="1" bestFit="1" customWidth="1"/>
    <col min="11785" max="11785" width="13.25" style="1" bestFit="1" customWidth="1"/>
    <col min="11786" max="12032" width="9.125" style="1"/>
    <col min="12033" max="12033" width="55.875" style="1" bestFit="1" customWidth="1"/>
    <col min="12034" max="12034" width="16.375" style="1" bestFit="1" customWidth="1"/>
    <col min="12035" max="12035" width="17.25" style="1" bestFit="1" customWidth="1"/>
    <col min="12036" max="12036" width="15" style="1" bestFit="1" customWidth="1"/>
    <col min="12037" max="12037" width="14.625" style="1" bestFit="1" customWidth="1"/>
    <col min="12038" max="12038" width="16.25" style="1" bestFit="1" customWidth="1"/>
    <col min="12039" max="12039" width="12.125" style="1" bestFit="1" customWidth="1"/>
    <col min="12040" max="12040" width="8.375" style="1" bestFit="1" customWidth="1"/>
    <col min="12041" max="12041" width="13.25" style="1" bestFit="1" customWidth="1"/>
    <col min="12042" max="12288" width="9.125" style="1"/>
    <col min="12289" max="12289" width="55.875" style="1" bestFit="1" customWidth="1"/>
    <col min="12290" max="12290" width="16.375" style="1" bestFit="1" customWidth="1"/>
    <col min="12291" max="12291" width="17.25" style="1" bestFit="1" customWidth="1"/>
    <col min="12292" max="12292" width="15" style="1" bestFit="1" customWidth="1"/>
    <col min="12293" max="12293" width="14.625" style="1" bestFit="1" customWidth="1"/>
    <col min="12294" max="12294" width="16.25" style="1" bestFit="1" customWidth="1"/>
    <col min="12295" max="12295" width="12.125" style="1" bestFit="1" customWidth="1"/>
    <col min="12296" max="12296" width="8.375" style="1" bestFit="1" customWidth="1"/>
    <col min="12297" max="12297" width="13.25" style="1" bestFit="1" customWidth="1"/>
    <col min="12298" max="12544" width="9.125" style="1"/>
    <col min="12545" max="12545" width="55.875" style="1" bestFit="1" customWidth="1"/>
    <col min="12546" max="12546" width="16.375" style="1" bestFit="1" customWidth="1"/>
    <col min="12547" max="12547" width="17.25" style="1" bestFit="1" customWidth="1"/>
    <col min="12548" max="12548" width="15" style="1" bestFit="1" customWidth="1"/>
    <col min="12549" max="12549" width="14.625" style="1" bestFit="1" customWidth="1"/>
    <col min="12550" max="12550" width="16.25" style="1" bestFit="1" customWidth="1"/>
    <col min="12551" max="12551" width="12.125" style="1" bestFit="1" customWidth="1"/>
    <col min="12552" max="12552" width="8.375" style="1" bestFit="1" customWidth="1"/>
    <col min="12553" max="12553" width="13.25" style="1" bestFit="1" customWidth="1"/>
    <col min="12554" max="12800" width="9.125" style="1"/>
    <col min="12801" max="12801" width="55.875" style="1" bestFit="1" customWidth="1"/>
    <col min="12802" max="12802" width="16.375" style="1" bestFit="1" customWidth="1"/>
    <col min="12803" max="12803" width="17.25" style="1" bestFit="1" customWidth="1"/>
    <col min="12804" max="12804" width="15" style="1" bestFit="1" customWidth="1"/>
    <col min="12805" max="12805" width="14.625" style="1" bestFit="1" customWidth="1"/>
    <col min="12806" max="12806" width="16.25" style="1" bestFit="1" customWidth="1"/>
    <col min="12807" max="12807" width="12.125" style="1" bestFit="1" customWidth="1"/>
    <col min="12808" max="12808" width="8.375" style="1" bestFit="1" customWidth="1"/>
    <col min="12809" max="12809" width="13.25" style="1" bestFit="1" customWidth="1"/>
    <col min="12810" max="13056" width="9.125" style="1"/>
    <col min="13057" max="13057" width="55.875" style="1" bestFit="1" customWidth="1"/>
    <col min="13058" max="13058" width="16.375" style="1" bestFit="1" customWidth="1"/>
    <col min="13059" max="13059" width="17.25" style="1" bestFit="1" customWidth="1"/>
    <col min="13060" max="13060" width="15" style="1" bestFit="1" customWidth="1"/>
    <col min="13061" max="13061" width="14.625" style="1" bestFit="1" customWidth="1"/>
    <col min="13062" max="13062" width="16.25" style="1" bestFit="1" customWidth="1"/>
    <col min="13063" max="13063" width="12.125" style="1" bestFit="1" customWidth="1"/>
    <col min="13064" max="13064" width="8.375" style="1" bestFit="1" customWidth="1"/>
    <col min="13065" max="13065" width="13.25" style="1" bestFit="1" customWidth="1"/>
    <col min="13066" max="13312" width="9.125" style="1"/>
    <col min="13313" max="13313" width="55.875" style="1" bestFit="1" customWidth="1"/>
    <col min="13314" max="13314" width="16.375" style="1" bestFit="1" customWidth="1"/>
    <col min="13315" max="13315" width="17.25" style="1" bestFit="1" customWidth="1"/>
    <col min="13316" max="13316" width="15" style="1" bestFit="1" customWidth="1"/>
    <col min="13317" max="13317" width="14.625" style="1" bestFit="1" customWidth="1"/>
    <col min="13318" max="13318" width="16.25" style="1" bestFit="1" customWidth="1"/>
    <col min="13319" max="13319" width="12.125" style="1" bestFit="1" customWidth="1"/>
    <col min="13320" max="13320" width="8.375" style="1" bestFit="1" customWidth="1"/>
    <col min="13321" max="13321" width="13.25" style="1" bestFit="1" customWidth="1"/>
    <col min="13322" max="13568" width="9.125" style="1"/>
    <col min="13569" max="13569" width="55.875" style="1" bestFit="1" customWidth="1"/>
    <col min="13570" max="13570" width="16.375" style="1" bestFit="1" customWidth="1"/>
    <col min="13571" max="13571" width="17.25" style="1" bestFit="1" customWidth="1"/>
    <col min="13572" max="13572" width="15" style="1" bestFit="1" customWidth="1"/>
    <col min="13573" max="13573" width="14.625" style="1" bestFit="1" customWidth="1"/>
    <col min="13574" max="13574" width="16.25" style="1" bestFit="1" customWidth="1"/>
    <col min="13575" max="13575" width="12.125" style="1" bestFit="1" customWidth="1"/>
    <col min="13576" max="13576" width="8.375" style="1" bestFit="1" customWidth="1"/>
    <col min="13577" max="13577" width="13.25" style="1" bestFit="1" customWidth="1"/>
    <col min="13578" max="13824" width="9.125" style="1"/>
    <col min="13825" max="13825" width="55.875" style="1" bestFit="1" customWidth="1"/>
    <col min="13826" max="13826" width="16.375" style="1" bestFit="1" customWidth="1"/>
    <col min="13827" max="13827" width="17.25" style="1" bestFit="1" customWidth="1"/>
    <col min="13828" max="13828" width="15" style="1" bestFit="1" customWidth="1"/>
    <col min="13829" max="13829" width="14.625" style="1" bestFit="1" customWidth="1"/>
    <col min="13830" max="13830" width="16.25" style="1" bestFit="1" customWidth="1"/>
    <col min="13831" max="13831" width="12.125" style="1" bestFit="1" customWidth="1"/>
    <col min="13832" max="13832" width="8.375" style="1" bestFit="1" customWidth="1"/>
    <col min="13833" max="13833" width="13.25" style="1" bestFit="1" customWidth="1"/>
    <col min="13834" max="14080" width="9.125" style="1"/>
    <col min="14081" max="14081" width="55.875" style="1" bestFit="1" customWidth="1"/>
    <col min="14082" max="14082" width="16.375" style="1" bestFit="1" customWidth="1"/>
    <col min="14083" max="14083" width="17.25" style="1" bestFit="1" customWidth="1"/>
    <col min="14084" max="14084" width="15" style="1" bestFit="1" customWidth="1"/>
    <col min="14085" max="14085" width="14.625" style="1" bestFit="1" customWidth="1"/>
    <col min="14086" max="14086" width="16.25" style="1" bestFit="1" customWidth="1"/>
    <col min="14087" max="14087" width="12.125" style="1" bestFit="1" customWidth="1"/>
    <col min="14088" max="14088" width="8.375" style="1" bestFit="1" customWidth="1"/>
    <col min="14089" max="14089" width="13.25" style="1" bestFit="1" customWidth="1"/>
    <col min="14090" max="14336" width="9.125" style="1"/>
    <col min="14337" max="14337" width="55.875" style="1" bestFit="1" customWidth="1"/>
    <col min="14338" max="14338" width="16.375" style="1" bestFit="1" customWidth="1"/>
    <col min="14339" max="14339" width="17.25" style="1" bestFit="1" customWidth="1"/>
    <col min="14340" max="14340" width="15" style="1" bestFit="1" customWidth="1"/>
    <col min="14341" max="14341" width="14.625" style="1" bestFit="1" customWidth="1"/>
    <col min="14342" max="14342" width="16.25" style="1" bestFit="1" customWidth="1"/>
    <col min="14343" max="14343" width="12.125" style="1" bestFit="1" customWidth="1"/>
    <col min="14344" max="14344" width="8.375" style="1" bestFit="1" customWidth="1"/>
    <col min="14345" max="14345" width="13.25" style="1" bestFit="1" customWidth="1"/>
    <col min="14346" max="14592" width="9.125" style="1"/>
    <col min="14593" max="14593" width="55.875" style="1" bestFit="1" customWidth="1"/>
    <col min="14594" max="14594" width="16.375" style="1" bestFit="1" customWidth="1"/>
    <col min="14595" max="14595" width="17.25" style="1" bestFit="1" customWidth="1"/>
    <col min="14596" max="14596" width="15" style="1" bestFit="1" customWidth="1"/>
    <col min="14597" max="14597" width="14.625" style="1" bestFit="1" customWidth="1"/>
    <col min="14598" max="14598" width="16.25" style="1" bestFit="1" customWidth="1"/>
    <col min="14599" max="14599" width="12.125" style="1" bestFit="1" customWidth="1"/>
    <col min="14600" max="14600" width="8.375" style="1" bestFit="1" customWidth="1"/>
    <col min="14601" max="14601" width="13.25" style="1" bestFit="1" customWidth="1"/>
    <col min="14602" max="14848" width="9.125" style="1"/>
    <col min="14849" max="14849" width="55.875" style="1" bestFit="1" customWidth="1"/>
    <col min="14850" max="14850" width="16.375" style="1" bestFit="1" customWidth="1"/>
    <col min="14851" max="14851" width="17.25" style="1" bestFit="1" customWidth="1"/>
    <col min="14852" max="14852" width="15" style="1" bestFit="1" customWidth="1"/>
    <col min="14853" max="14853" width="14.625" style="1" bestFit="1" customWidth="1"/>
    <col min="14854" max="14854" width="16.25" style="1" bestFit="1" customWidth="1"/>
    <col min="14855" max="14855" width="12.125" style="1" bestFit="1" customWidth="1"/>
    <col min="14856" max="14856" width="8.375" style="1" bestFit="1" customWidth="1"/>
    <col min="14857" max="14857" width="13.25" style="1" bestFit="1" customWidth="1"/>
    <col min="14858" max="15104" width="9.125" style="1"/>
    <col min="15105" max="15105" width="55.875" style="1" bestFit="1" customWidth="1"/>
    <col min="15106" max="15106" width="16.375" style="1" bestFit="1" customWidth="1"/>
    <col min="15107" max="15107" width="17.25" style="1" bestFit="1" customWidth="1"/>
    <col min="15108" max="15108" width="15" style="1" bestFit="1" customWidth="1"/>
    <col min="15109" max="15109" width="14.625" style="1" bestFit="1" customWidth="1"/>
    <col min="15110" max="15110" width="16.25" style="1" bestFit="1" customWidth="1"/>
    <col min="15111" max="15111" width="12.125" style="1" bestFit="1" customWidth="1"/>
    <col min="15112" max="15112" width="8.375" style="1" bestFit="1" customWidth="1"/>
    <col min="15113" max="15113" width="13.25" style="1" bestFit="1" customWidth="1"/>
    <col min="15114" max="15360" width="9.125" style="1"/>
    <col min="15361" max="15361" width="55.875" style="1" bestFit="1" customWidth="1"/>
    <col min="15362" max="15362" width="16.375" style="1" bestFit="1" customWidth="1"/>
    <col min="15363" max="15363" width="17.25" style="1" bestFit="1" customWidth="1"/>
    <col min="15364" max="15364" width="15" style="1" bestFit="1" customWidth="1"/>
    <col min="15365" max="15365" width="14.625" style="1" bestFit="1" customWidth="1"/>
    <col min="15366" max="15366" width="16.25" style="1" bestFit="1" customWidth="1"/>
    <col min="15367" max="15367" width="12.125" style="1" bestFit="1" customWidth="1"/>
    <col min="15368" max="15368" width="8.375" style="1" bestFit="1" customWidth="1"/>
    <col min="15369" max="15369" width="13.25" style="1" bestFit="1" customWidth="1"/>
    <col min="15370" max="15616" width="9.125" style="1"/>
    <col min="15617" max="15617" width="55.875" style="1" bestFit="1" customWidth="1"/>
    <col min="15618" max="15618" width="16.375" style="1" bestFit="1" customWidth="1"/>
    <col min="15619" max="15619" width="17.25" style="1" bestFit="1" customWidth="1"/>
    <col min="15620" max="15620" width="15" style="1" bestFit="1" customWidth="1"/>
    <col min="15621" max="15621" width="14.625" style="1" bestFit="1" customWidth="1"/>
    <col min="15622" max="15622" width="16.25" style="1" bestFit="1" customWidth="1"/>
    <col min="15623" max="15623" width="12.125" style="1" bestFit="1" customWidth="1"/>
    <col min="15624" max="15624" width="8.375" style="1" bestFit="1" customWidth="1"/>
    <col min="15625" max="15625" width="13.25" style="1" bestFit="1" customWidth="1"/>
    <col min="15626" max="15872" width="9.125" style="1"/>
    <col min="15873" max="15873" width="55.875" style="1" bestFit="1" customWidth="1"/>
    <col min="15874" max="15874" width="16.375" style="1" bestFit="1" customWidth="1"/>
    <col min="15875" max="15875" width="17.25" style="1" bestFit="1" customWidth="1"/>
    <col min="15876" max="15876" width="15" style="1" bestFit="1" customWidth="1"/>
    <col min="15877" max="15877" width="14.625" style="1" bestFit="1" customWidth="1"/>
    <col min="15878" max="15878" width="16.25" style="1" bestFit="1" customWidth="1"/>
    <col min="15879" max="15879" width="12.125" style="1" bestFit="1" customWidth="1"/>
    <col min="15880" max="15880" width="8.375" style="1" bestFit="1" customWidth="1"/>
    <col min="15881" max="15881" width="13.25" style="1" bestFit="1" customWidth="1"/>
    <col min="15882" max="16128" width="9.125" style="1"/>
    <col min="16129" max="16129" width="55.875" style="1" bestFit="1" customWidth="1"/>
    <col min="16130" max="16130" width="16.375" style="1" bestFit="1" customWidth="1"/>
    <col min="16131" max="16131" width="17.25" style="1" bestFit="1" customWidth="1"/>
    <col min="16132" max="16132" width="15" style="1" bestFit="1" customWidth="1"/>
    <col min="16133" max="16133" width="14.625" style="1" bestFit="1" customWidth="1"/>
    <col min="16134" max="16134" width="16.25" style="1" bestFit="1" customWidth="1"/>
    <col min="16135" max="16135" width="12.125" style="1" bestFit="1" customWidth="1"/>
    <col min="16136" max="16136" width="8.375" style="1" bestFit="1" customWidth="1"/>
    <col min="16137" max="16137" width="13.25" style="1" bestFit="1" customWidth="1"/>
    <col min="16138" max="16384" width="9.125" style="1"/>
  </cols>
  <sheetData>
    <row r="1" spans="1:11" ht="23.8">
      <c r="A1" s="667" t="s">
        <v>257</v>
      </c>
      <c r="B1" s="667"/>
      <c r="C1" s="667"/>
      <c r="D1" s="667"/>
      <c r="E1" s="667"/>
      <c r="F1" s="667"/>
      <c r="G1" s="667"/>
    </row>
    <row r="2" spans="1:11">
      <c r="I2" s="1" t="s">
        <v>1</v>
      </c>
    </row>
    <row r="3" spans="1:11">
      <c r="A3" s="48" t="s">
        <v>81</v>
      </c>
      <c r="B3" s="50" t="s">
        <v>3</v>
      </c>
      <c r="C3" s="49" t="s">
        <v>4</v>
      </c>
      <c r="D3" s="50" t="s">
        <v>5</v>
      </c>
      <c r="E3" s="49" t="s">
        <v>51</v>
      </c>
      <c r="F3" s="50" t="s">
        <v>169</v>
      </c>
      <c r="G3" s="50" t="s">
        <v>177</v>
      </c>
      <c r="H3" s="49" t="s">
        <v>83</v>
      </c>
      <c r="I3" s="213" t="s">
        <v>170</v>
      </c>
    </row>
    <row r="4" spans="1:11">
      <c r="A4" s="214" t="s">
        <v>183</v>
      </c>
      <c r="B4" s="281">
        <v>39480308.93</v>
      </c>
      <c r="C4" s="281">
        <v>164647594.21000001</v>
      </c>
      <c r="D4" s="281">
        <v>8209835.0800000001</v>
      </c>
      <c r="E4" s="282">
        <v>5648860.8200000003</v>
      </c>
      <c r="F4" s="215">
        <f>SUM(B4:E4)</f>
        <v>217986599.04000002</v>
      </c>
      <c r="G4" s="632">
        <v>17620</v>
      </c>
      <c r="H4" s="216" t="s">
        <v>85</v>
      </c>
      <c r="I4" s="217">
        <f>+F4/G4</f>
        <v>12371.543645856982</v>
      </c>
      <c r="J4" s="11"/>
      <c r="K4" s="11"/>
    </row>
    <row r="5" spans="1:11">
      <c r="A5" s="44" t="s">
        <v>338</v>
      </c>
      <c r="B5" s="27">
        <v>22560176.530000001</v>
      </c>
      <c r="C5" s="27">
        <v>92736402.99000001</v>
      </c>
      <c r="D5" s="27">
        <v>9464816.9700000007</v>
      </c>
      <c r="E5" s="283">
        <v>5633510.6600000001</v>
      </c>
      <c r="F5" s="193">
        <f t="shared" ref="F5" si="0">SUM(B5:E5)</f>
        <v>130394907.15000001</v>
      </c>
      <c r="G5" s="633">
        <v>4083</v>
      </c>
      <c r="H5" s="59" t="s">
        <v>85</v>
      </c>
      <c r="I5" s="28">
        <f t="shared" ref="I5" si="1">+F5/G5</f>
        <v>31936.053673769289</v>
      </c>
      <c r="J5" s="11"/>
      <c r="K5" s="11"/>
    </row>
    <row r="6" spans="1:11">
      <c r="A6" s="44" t="s">
        <v>339</v>
      </c>
      <c r="B6" s="27">
        <v>17016818.870000001</v>
      </c>
      <c r="C6" s="27">
        <v>71755884.179999992</v>
      </c>
      <c r="D6" s="27">
        <v>4371066.95</v>
      </c>
      <c r="E6" s="283">
        <v>3714740</v>
      </c>
      <c r="F6" s="193">
        <f t="shared" ref="F6:F19" si="2">SUM(B6:E6)</f>
        <v>96858510</v>
      </c>
      <c r="G6" s="633">
        <v>5277</v>
      </c>
      <c r="H6" s="59" t="s">
        <v>85</v>
      </c>
      <c r="I6" s="28">
        <f t="shared" ref="I6:I17" si="3">+F6/G6</f>
        <v>18354.843661171119</v>
      </c>
      <c r="J6" s="261"/>
      <c r="K6" s="11"/>
    </row>
    <row r="7" spans="1:11">
      <c r="A7" s="44" t="s">
        <v>317</v>
      </c>
      <c r="B7" s="27">
        <v>2578305.89</v>
      </c>
      <c r="C7" s="27">
        <v>10846678.25</v>
      </c>
      <c r="D7" s="27">
        <v>679943.75</v>
      </c>
      <c r="E7" s="283">
        <v>1074511.57</v>
      </c>
      <c r="F7" s="193">
        <f t="shared" ref="F7" si="4">SUM(B7:E7)</f>
        <v>15179439.460000001</v>
      </c>
      <c r="G7" s="633">
        <v>2072</v>
      </c>
      <c r="H7" s="59" t="s">
        <v>85</v>
      </c>
      <c r="I7" s="28">
        <f t="shared" ref="I7" si="5">+F7/G7</f>
        <v>7325.9842953667958</v>
      </c>
      <c r="J7" s="11"/>
      <c r="K7" s="11"/>
    </row>
    <row r="8" spans="1:11">
      <c r="A8" s="44" t="s">
        <v>110</v>
      </c>
      <c r="B8" s="27">
        <v>8605095.9100000001</v>
      </c>
      <c r="C8" s="27">
        <v>36781275.32</v>
      </c>
      <c r="D8" s="27">
        <v>1631864.99</v>
      </c>
      <c r="E8" s="283">
        <v>4773901.4000000004</v>
      </c>
      <c r="F8" s="193">
        <f t="shared" si="2"/>
        <v>51792137.620000005</v>
      </c>
      <c r="G8" s="633">
        <v>93809</v>
      </c>
      <c r="H8" s="59" t="s">
        <v>85</v>
      </c>
      <c r="I8" s="28">
        <f t="shared" si="3"/>
        <v>552.10201174727376</v>
      </c>
      <c r="J8" s="11"/>
      <c r="K8" s="11"/>
    </row>
    <row r="9" spans="1:11">
      <c r="A9" s="44" t="s">
        <v>286</v>
      </c>
      <c r="B9" s="27">
        <v>3770772.36</v>
      </c>
      <c r="C9" s="27">
        <v>16181747.59</v>
      </c>
      <c r="D9" s="27">
        <v>1892186.31</v>
      </c>
      <c r="E9" s="283">
        <v>844259.09</v>
      </c>
      <c r="F9" s="193">
        <f t="shared" si="2"/>
        <v>22688965.349999998</v>
      </c>
      <c r="G9" s="633">
        <v>6149</v>
      </c>
      <c r="H9" s="59" t="s">
        <v>85</v>
      </c>
      <c r="I9" s="28">
        <f t="shared" si="3"/>
        <v>3689.8626362010077</v>
      </c>
      <c r="J9" s="11"/>
      <c r="K9" s="11"/>
    </row>
    <row r="10" spans="1:11">
      <c r="A10" s="44" t="s">
        <v>318</v>
      </c>
      <c r="B10" s="27">
        <v>7412629.4299999997</v>
      </c>
      <c r="C10" s="27">
        <v>31693122.530000001</v>
      </c>
      <c r="D10" s="27">
        <v>1437595.35</v>
      </c>
      <c r="E10" s="283">
        <v>6462419.5800000001</v>
      </c>
      <c r="F10" s="193">
        <f t="shared" si="2"/>
        <v>47005766.890000001</v>
      </c>
      <c r="G10" s="633">
        <v>383194</v>
      </c>
      <c r="H10" s="59" t="s">
        <v>85</v>
      </c>
      <c r="I10" s="28">
        <f t="shared" si="3"/>
        <v>122.66832698319911</v>
      </c>
      <c r="J10" s="11"/>
      <c r="K10" s="11"/>
    </row>
    <row r="11" spans="1:11">
      <c r="A11" s="44" t="s">
        <v>319</v>
      </c>
      <c r="B11" s="27">
        <v>3803001.19</v>
      </c>
      <c r="C11" s="27">
        <v>16181747.59</v>
      </c>
      <c r="D11" s="27">
        <v>948035.85</v>
      </c>
      <c r="E11" s="283">
        <v>2916531.4</v>
      </c>
      <c r="F11" s="193">
        <f t="shared" si="2"/>
        <v>23849316.030000001</v>
      </c>
      <c r="G11" s="633">
        <v>34942</v>
      </c>
      <c r="H11" s="59" t="s">
        <v>85</v>
      </c>
      <c r="I11" s="28">
        <f t="shared" si="3"/>
        <v>682.54009587316125</v>
      </c>
      <c r="J11" s="11"/>
      <c r="K11" s="11"/>
    </row>
    <row r="12" spans="1:11">
      <c r="A12" s="44" t="s">
        <v>320</v>
      </c>
      <c r="B12" s="27">
        <v>1998187.06</v>
      </c>
      <c r="C12" s="27">
        <v>8503713.6500000004</v>
      </c>
      <c r="D12" s="27">
        <v>380768.5</v>
      </c>
      <c r="E12" s="283">
        <v>2655578.59</v>
      </c>
      <c r="F12" s="193">
        <f t="shared" si="2"/>
        <v>13538247.800000001</v>
      </c>
      <c r="G12" s="633">
        <v>10434</v>
      </c>
      <c r="H12" s="59" t="s">
        <v>85</v>
      </c>
      <c r="I12" s="28">
        <f t="shared" si="3"/>
        <v>1297.5127276212384</v>
      </c>
      <c r="J12" s="11"/>
      <c r="K12" s="11"/>
    </row>
    <row r="13" spans="1:11">
      <c r="A13" s="44" t="s">
        <v>321</v>
      </c>
      <c r="B13" s="27">
        <v>115411417.38</v>
      </c>
      <c r="C13" s="27">
        <v>497471185.50999999</v>
      </c>
      <c r="D13" s="27">
        <v>1542500.96</v>
      </c>
      <c r="E13" s="283">
        <v>6354968.4299999997</v>
      </c>
      <c r="F13" s="193">
        <f t="shared" si="2"/>
        <v>620780072.27999997</v>
      </c>
      <c r="G13" s="633">
        <v>170115</v>
      </c>
      <c r="H13" s="59" t="s">
        <v>85</v>
      </c>
      <c r="I13" s="28">
        <f t="shared" si="3"/>
        <v>3649.1789217882019</v>
      </c>
      <c r="J13" s="11"/>
      <c r="K13" s="11"/>
    </row>
    <row r="14" spans="1:11">
      <c r="A14" s="44" t="s">
        <v>322</v>
      </c>
      <c r="B14" s="27">
        <v>4221975.8899999997</v>
      </c>
      <c r="C14" s="27">
        <v>17988414.07</v>
      </c>
      <c r="D14" s="27">
        <v>330258.39</v>
      </c>
      <c r="E14" s="283">
        <v>4482248.26</v>
      </c>
      <c r="F14" s="193">
        <f t="shared" si="2"/>
        <v>27022896.609999999</v>
      </c>
      <c r="G14" s="633">
        <v>75607</v>
      </c>
      <c r="H14" s="59" t="s">
        <v>85</v>
      </c>
      <c r="I14" s="28">
        <f t="shared" si="3"/>
        <v>357.41262859259064</v>
      </c>
      <c r="J14" s="11"/>
      <c r="K14" s="11"/>
    </row>
    <row r="15" spans="1:11">
      <c r="A15" s="44" t="s">
        <v>323</v>
      </c>
      <c r="B15" s="27">
        <v>1353610.59</v>
      </c>
      <c r="C15" s="27">
        <v>5758525.46</v>
      </c>
      <c r="D15" s="27">
        <v>89364.04</v>
      </c>
      <c r="E15" s="283">
        <v>122801.34</v>
      </c>
      <c r="F15" s="567">
        <f t="shared" si="2"/>
        <v>7324301.4299999997</v>
      </c>
      <c r="G15" s="634">
        <v>7885</v>
      </c>
      <c r="H15" s="568" t="s">
        <v>148</v>
      </c>
      <c r="I15" s="28">
        <f t="shared" si="3"/>
        <v>928.89047939124919</v>
      </c>
      <c r="J15" s="11"/>
      <c r="K15" s="11"/>
    </row>
    <row r="16" spans="1:11">
      <c r="A16" s="44" t="s">
        <v>311</v>
      </c>
      <c r="B16" s="27">
        <v>9152985.9100000001</v>
      </c>
      <c r="C16" s="27">
        <v>39103007.399999999</v>
      </c>
      <c r="D16" s="27">
        <v>617777.46</v>
      </c>
      <c r="E16" s="283">
        <v>7721133.1399999997</v>
      </c>
      <c r="F16" s="297">
        <f t="shared" si="2"/>
        <v>56594903.910000004</v>
      </c>
      <c r="G16" s="633">
        <v>282</v>
      </c>
      <c r="H16" s="568" t="s">
        <v>85</v>
      </c>
      <c r="I16" s="28">
        <f t="shared" si="3"/>
        <v>200691.1486170213</v>
      </c>
      <c r="J16" s="11"/>
      <c r="K16" s="11"/>
    </row>
    <row r="17" spans="1:12">
      <c r="A17" s="44" t="s">
        <v>156</v>
      </c>
      <c r="B17" s="27">
        <v>21206565.940000001</v>
      </c>
      <c r="C17" s="27">
        <v>90414670.909999996</v>
      </c>
      <c r="D17" s="27">
        <v>1958237.99</v>
      </c>
      <c r="E17" s="283">
        <v>19786363.050000001</v>
      </c>
      <c r="F17" s="297">
        <f t="shared" si="2"/>
        <v>133365837.88999999</v>
      </c>
      <c r="G17" s="634">
        <v>118832</v>
      </c>
      <c r="H17" s="568" t="s">
        <v>85</v>
      </c>
      <c r="I17" s="28">
        <f t="shared" si="3"/>
        <v>1122.3057584657331</v>
      </c>
      <c r="J17" s="11"/>
      <c r="K17" s="11"/>
    </row>
    <row r="18" spans="1:12">
      <c r="A18" s="57" t="s">
        <v>324</v>
      </c>
      <c r="B18" s="27">
        <v>22527947.710000001</v>
      </c>
      <c r="C18" s="27">
        <v>96130731.329999998</v>
      </c>
      <c r="D18" s="27">
        <v>924723.5</v>
      </c>
      <c r="E18" s="283">
        <v>36195689.740000002</v>
      </c>
      <c r="F18" s="297">
        <f t="shared" ref="F18" si="6">SUM(B18:E18)</f>
        <v>155779092.28</v>
      </c>
      <c r="G18" s="634">
        <v>8620</v>
      </c>
      <c r="H18" s="568" t="s">
        <v>85</v>
      </c>
      <c r="I18" s="28">
        <f t="shared" ref="I18" si="7">+F18/G18</f>
        <v>18071.820450116011</v>
      </c>
      <c r="J18" s="11"/>
      <c r="K18" s="11"/>
    </row>
    <row r="19" spans="1:12">
      <c r="A19" s="218" t="s">
        <v>371</v>
      </c>
      <c r="B19" s="284">
        <v>41188436.610000007</v>
      </c>
      <c r="C19" s="284">
        <v>144550609.47000003</v>
      </c>
      <c r="D19" s="284">
        <v>4374952.34</v>
      </c>
      <c r="E19" s="284">
        <v>45114135.769999996</v>
      </c>
      <c r="F19" s="313">
        <f t="shared" si="2"/>
        <v>235228134.19000006</v>
      </c>
      <c r="G19" s="635">
        <v>952636</v>
      </c>
      <c r="H19" s="568" t="s">
        <v>143</v>
      </c>
      <c r="I19" s="636">
        <f>+F19/G19</f>
        <v>246.92341480901422</v>
      </c>
      <c r="J19" s="11"/>
      <c r="K19" s="261"/>
    </row>
    <row r="20" spans="1:12" s="23" customFormat="1" ht="21.75" thickBot="1">
      <c r="A20" s="13"/>
      <c r="B20" s="618">
        <f>SUM(B4:B19)</f>
        <v>322288236.19999999</v>
      </c>
      <c r="C20" s="618">
        <f t="shared" ref="C20:E20" si="8">SUM(C4:C19)</f>
        <v>1340745310.46</v>
      </c>
      <c r="D20" s="618">
        <f t="shared" si="8"/>
        <v>38853928.430000007</v>
      </c>
      <c r="E20" s="618">
        <f t="shared" si="8"/>
        <v>153501652.83999997</v>
      </c>
      <c r="F20" s="332">
        <f>SUM(F4:F19)</f>
        <v>1855389127.9300001</v>
      </c>
      <c r="G20" s="333"/>
      <c r="H20" s="334"/>
      <c r="I20" s="334"/>
      <c r="K20" s="335"/>
      <c r="L20" s="336"/>
    </row>
    <row r="21" spans="1:12" ht="21.75" thickTop="1">
      <c r="B21" s="25"/>
      <c r="C21" s="25"/>
      <c r="D21" s="25"/>
      <c r="E21" s="25"/>
      <c r="F21" s="219"/>
    </row>
    <row r="22" spans="1:12">
      <c r="A22" s="220"/>
      <c r="B22" s="25"/>
      <c r="C22" s="25"/>
      <c r="D22" s="25"/>
      <c r="E22" s="25"/>
    </row>
    <row r="23" spans="1:12">
      <c r="B23" s="11"/>
    </row>
    <row r="24" spans="1:12">
      <c r="B24" s="46"/>
      <c r="C24" s="46"/>
      <c r="D24" s="46"/>
      <c r="E24" s="46"/>
    </row>
    <row r="25" spans="1:12">
      <c r="B25" s="46"/>
      <c r="C25" s="46"/>
      <c r="D25" s="46"/>
      <c r="E25" s="46"/>
    </row>
    <row r="26" spans="1:12">
      <c r="B26" s="46"/>
      <c r="C26" s="46"/>
      <c r="D26" s="46"/>
      <c r="E26" s="46"/>
    </row>
    <row r="27" spans="1:12">
      <c r="B27" s="46"/>
      <c r="C27" s="46"/>
      <c r="D27" s="46"/>
      <c r="E27" s="46"/>
    </row>
    <row r="28" spans="1:12">
      <c r="B28" s="46"/>
      <c r="C28" s="46"/>
      <c r="D28" s="46"/>
      <c r="E28" s="46"/>
    </row>
    <row r="29" spans="1:12">
      <c r="B29" s="46"/>
      <c r="C29" s="46"/>
      <c r="D29" s="46"/>
      <c r="E29" s="46"/>
    </row>
    <row r="30" spans="1:12">
      <c r="B30" s="46"/>
      <c r="C30" s="46"/>
      <c r="D30" s="46"/>
      <c r="E30" s="46"/>
    </row>
    <row r="31" spans="1:12">
      <c r="B31" s="46"/>
      <c r="C31" s="46"/>
      <c r="D31" s="46"/>
      <c r="E31" s="46"/>
    </row>
    <row r="32" spans="1:12">
      <c r="B32" s="46"/>
      <c r="C32" s="46"/>
      <c r="D32" s="46"/>
      <c r="E32" s="46"/>
    </row>
    <row r="33" spans="2:5">
      <c r="B33" s="46"/>
      <c r="C33" s="46"/>
      <c r="D33" s="46"/>
      <c r="E33" s="46"/>
    </row>
    <row r="34" spans="2:5">
      <c r="B34" s="46"/>
      <c r="C34" s="46"/>
      <c r="D34" s="46"/>
      <c r="E34" s="46"/>
    </row>
    <row r="35" spans="2:5">
      <c r="B35" s="46"/>
      <c r="C35" s="46"/>
      <c r="D35" s="46"/>
      <c r="E35" s="46"/>
    </row>
    <row r="36" spans="2:5">
      <c r="B36" s="46"/>
      <c r="C36" s="46"/>
      <c r="D36" s="46"/>
      <c r="E36" s="46"/>
    </row>
    <row r="37" spans="2:5">
      <c r="B37" s="46"/>
      <c r="C37" s="46"/>
      <c r="D37" s="46"/>
      <c r="E37" s="46"/>
    </row>
    <row r="38" spans="2:5">
      <c r="B38" s="46"/>
      <c r="C38" s="46"/>
      <c r="D38" s="46"/>
      <c r="E38" s="46"/>
    </row>
    <row r="39" spans="2:5">
      <c r="B39" s="46"/>
      <c r="C39" s="46"/>
      <c r="D39" s="46"/>
      <c r="E39" s="46"/>
    </row>
    <row r="40" spans="2:5">
      <c r="B40" s="46"/>
      <c r="C40" s="46"/>
      <c r="D40" s="46"/>
      <c r="E40" s="46"/>
    </row>
  </sheetData>
  <mergeCells count="1">
    <mergeCell ref="A1:G1"/>
  </mergeCells>
  <pageMargins left="0.70866141732283461" right="0.70866141732283461" top="1.1417322834645669" bottom="0.74803149606299213" header="0.31496062992125984" footer="0.31496062992125984"/>
  <pageSetup paperSize="9" scale="7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47F0-AAAB-4A63-A083-04E40F1682FB}">
  <sheetPr>
    <tabColor rgb="FF00B050"/>
    <pageSetUpPr fitToPage="1"/>
  </sheetPr>
  <dimension ref="A1:J14"/>
  <sheetViews>
    <sheetView topLeftCell="B1" workbookViewId="0">
      <selection activeCell="B1" sqref="B1:J8"/>
    </sheetView>
  </sheetViews>
  <sheetFormatPr defaultRowHeight="23.8"/>
  <cols>
    <col min="1" max="1" width="3.125" style="22" hidden="1" customWidth="1"/>
    <col min="2" max="2" width="51" style="22" bestFit="1" customWidth="1"/>
    <col min="3" max="3" width="18.875" style="22" bestFit="1" customWidth="1"/>
    <col min="4" max="4" width="17.375" style="22" bestFit="1" customWidth="1"/>
    <col min="5" max="5" width="13.75" style="22" bestFit="1" customWidth="1"/>
    <col min="6" max="6" width="14.625" style="22" bestFit="1" customWidth="1"/>
    <col min="7" max="7" width="16.125" style="22" bestFit="1" customWidth="1"/>
    <col min="8" max="8" width="10.25" style="22" bestFit="1" customWidth="1"/>
    <col min="9" max="9" width="8.375" style="22" bestFit="1" customWidth="1"/>
    <col min="10" max="10" width="13.25" style="22" bestFit="1" customWidth="1"/>
    <col min="11" max="256" width="9.125" style="22"/>
    <col min="257" max="257" width="0" style="22" hidden="1" customWidth="1"/>
    <col min="258" max="258" width="51" style="22" bestFit="1" customWidth="1"/>
    <col min="259" max="259" width="15.875" style="22" bestFit="1" customWidth="1"/>
    <col min="260" max="260" width="17.375" style="22" bestFit="1" customWidth="1"/>
    <col min="261" max="261" width="13.75" style="22" bestFit="1" customWidth="1"/>
    <col min="262" max="262" width="14.625" style="22" bestFit="1" customWidth="1"/>
    <col min="263" max="263" width="16.125" style="22" bestFit="1" customWidth="1"/>
    <col min="264" max="264" width="10.25" style="22" bestFit="1" customWidth="1"/>
    <col min="265" max="265" width="8.375" style="22" bestFit="1" customWidth="1"/>
    <col min="266" max="266" width="13.25" style="22" bestFit="1" customWidth="1"/>
    <col min="267" max="512" width="9.125" style="22"/>
    <col min="513" max="513" width="0" style="22" hidden="1" customWidth="1"/>
    <col min="514" max="514" width="51" style="22" bestFit="1" customWidth="1"/>
    <col min="515" max="515" width="15.875" style="22" bestFit="1" customWidth="1"/>
    <col min="516" max="516" width="17.375" style="22" bestFit="1" customWidth="1"/>
    <col min="517" max="517" width="13.75" style="22" bestFit="1" customWidth="1"/>
    <col min="518" max="518" width="14.625" style="22" bestFit="1" customWidth="1"/>
    <col min="519" max="519" width="16.125" style="22" bestFit="1" customWidth="1"/>
    <col min="520" max="520" width="10.25" style="22" bestFit="1" customWidth="1"/>
    <col min="521" max="521" width="8.375" style="22" bestFit="1" customWidth="1"/>
    <col min="522" max="522" width="13.25" style="22" bestFit="1" customWidth="1"/>
    <col min="523" max="768" width="9.125" style="22"/>
    <col min="769" max="769" width="0" style="22" hidden="1" customWidth="1"/>
    <col min="770" max="770" width="51" style="22" bestFit="1" customWidth="1"/>
    <col min="771" max="771" width="15.875" style="22" bestFit="1" customWidth="1"/>
    <col min="772" max="772" width="17.375" style="22" bestFit="1" customWidth="1"/>
    <col min="773" max="773" width="13.75" style="22" bestFit="1" customWidth="1"/>
    <col min="774" max="774" width="14.625" style="22" bestFit="1" customWidth="1"/>
    <col min="775" max="775" width="16.125" style="22" bestFit="1" customWidth="1"/>
    <col min="776" max="776" width="10.25" style="22" bestFit="1" customWidth="1"/>
    <col min="777" max="777" width="8.375" style="22" bestFit="1" customWidth="1"/>
    <col min="778" max="778" width="13.25" style="22" bestFit="1" customWidth="1"/>
    <col min="779" max="1024" width="9.125" style="22"/>
    <col min="1025" max="1025" width="0" style="22" hidden="1" customWidth="1"/>
    <col min="1026" max="1026" width="51" style="22" bestFit="1" customWidth="1"/>
    <col min="1027" max="1027" width="15.875" style="22" bestFit="1" customWidth="1"/>
    <col min="1028" max="1028" width="17.375" style="22" bestFit="1" customWidth="1"/>
    <col min="1029" max="1029" width="13.75" style="22" bestFit="1" customWidth="1"/>
    <col min="1030" max="1030" width="14.625" style="22" bestFit="1" customWidth="1"/>
    <col min="1031" max="1031" width="16.125" style="22" bestFit="1" customWidth="1"/>
    <col min="1032" max="1032" width="10.25" style="22" bestFit="1" customWidth="1"/>
    <col min="1033" max="1033" width="8.375" style="22" bestFit="1" customWidth="1"/>
    <col min="1034" max="1034" width="13.25" style="22" bestFit="1" customWidth="1"/>
    <col min="1035" max="1280" width="9.125" style="22"/>
    <col min="1281" max="1281" width="0" style="22" hidden="1" customWidth="1"/>
    <col min="1282" max="1282" width="51" style="22" bestFit="1" customWidth="1"/>
    <col min="1283" max="1283" width="15.875" style="22" bestFit="1" customWidth="1"/>
    <col min="1284" max="1284" width="17.375" style="22" bestFit="1" customWidth="1"/>
    <col min="1285" max="1285" width="13.75" style="22" bestFit="1" customWidth="1"/>
    <col min="1286" max="1286" width="14.625" style="22" bestFit="1" customWidth="1"/>
    <col min="1287" max="1287" width="16.125" style="22" bestFit="1" customWidth="1"/>
    <col min="1288" max="1288" width="10.25" style="22" bestFit="1" customWidth="1"/>
    <col min="1289" max="1289" width="8.375" style="22" bestFit="1" customWidth="1"/>
    <col min="1290" max="1290" width="13.25" style="22" bestFit="1" customWidth="1"/>
    <col min="1291" max="1536" width="9.125" style="22"/>
    <col min="1537" max="1537" width="0" style="22" hidden="1" customWidth="1"/>
    <col min="1538" max="1538" width="51" style="22" bestFit="1" customWidth="1"/>
    <col min="1539" max="1539" width="15.875" style="22" bestFit="1" customWidth="1"/>
    <col min="1540" max="1540" width="17.375" style="22" bestFit="1" customWidth="1"/>
    <col min="1541" max="1541" width="13.75" style="22" bestFit="1" customWidth="1"/>
    <col min="1542" max="1542" width="14.625" style="22" bestFit="1" customWidth="1"/>
    <col min="1543" max="1543" width="16.125" style="22" bestFit="1" customWidth="1"/>
    <col min="1544" max="1544" width="10.25" style="22" bestFit="1" customWidth="1"/>
    <col min="1545" max="1545" width="8.375" style="22" bestFit="1" customWidth="1"/>
    <col min="1546" max="1546" width="13.25" style="22" bestFit="1" customWidth="1"/>
    <col min="1547" max="1792" width="9.125" style="22"/>
    <col min="1793" max="1793" width="0" style="22" hidden="1" customWidth="1"/>
    <col min="1794" max="1794" width="51" style="22" bestFit="1" customWidth="1"/>
    <col min="1795" max="1795" width="15.875" style="22" bestFit="1" customWidth="1"/>
    <col min="1796" max="1796" width="17.375" style="22" bestFit="1" customWidth="1"/>
    <col min="1797" max="1797" width="13.75" style="22" bestFit="1" customWidth="1"/>
    <col min="1798" max="1798" width="14.625" style="22" bestFit="1" customWidth="1"/>
    <col min="1799" max="1799" width="16.125" style="22" bestFit="1" customWidth="1"/>
    <col min="1800" max="1800" width="10.25" style="22" bestFit="1" customWidth="1"/>
    <col min="1801" max="1801" width="8.375" style="22" bestFit="1" customWidth="1"/>
    <col min="1802" max="1802" width="13.25" style="22" bestFit="1" customWidth="1"/>
    <col min="1803" max="2048" width="9.125" style="22"/>
    <col min="2049" max="2049" width="0" style="22" hidden="1" customWidth="1"/>
    <col min="2050" max="2050" width="51" style="22" bestFit="1" customWidth="1"/>
    <col min="2051" max="2051" width="15.875" style="22" bestFit="1" customWidth="1"/>
    <col min="2052" max="2052" width="17.375" style="22" bestFit="1" customWidth="1"/>
    <col min="2053" max="2053" width="13.75" style="22" bestFit="1" customWidth="1"/>
    <col min="2054" max="2054" width="14.625" style="22" bestFit="1" customWidth="1"/>
    <col min="2055" max="2055" width="16.125" style="22" bestFit="1" customWidth="1"/>
    <col min="2056" max="2056" width="10.25" style="22" bestFit="1" customWidth="1"/>
    <col min="2057" max="2057" width="8.375" style="22" bestFit="1" customWidth="1"/>
    <col min="2058" max="2058" width="13.25" style="22" bestFit="1" customWidth="1"/>
    <col min="2059" max="2304" width="9.125" style="22"/>
    <col min="2305" max="2305" width="0" style="22" hidden="1" customWidth="1"/>
    <col min="2306" max="2306" width="51" style="22" bestFit="1" customWidth="1"/>
    <col min="2307" max="2307" width="15.875" style="22" bestFit="1" customWidth="1"/>
    <col min="2308" max="2308" width="17.375" style="22" bestFit="1" customWidth="1"/>
    <col min="2309" max="2309" width="13.75" style="22" bestFit="1" customWidth="1"/>
    <col min="2310" max="2310" width="14.625" style="22" bestFit="1" customWidth="1"/>
    <col min="2311" max="2311" width="16.125" style="22" bestFit="1" customWidth="1"/>
    <col min="2312" max="2312" width="10.25" style="22" bestFit="1" customWidth="1"/>
    <col min="2313" max="2313" width="8.375" style="22" bestFit="1" customWidth="1"/>
    <col min="2314" max="2314" width="13.25" style="22" bestFit="1" customWidth="1"/>
    <col min="2315" max="2560" width="9.125" style="22"/>
    <col min="2561" max="2561" width="0" style="22" hidden="1" customWidth="1"/>
    <col min="2562" max="2562" width="51" style="22" bestFit="1" customWidth="1"/>
    <col min="2563" max="2563" width="15.875" style="22" bestFit="1" customWidth="1"/>
    <col min="2564" max="2564" width="17.375" style="22" bestFit="1" customWidth="1"/>
    <col min="2565" max="2565" width="13.75" style="22" bestFit="1" customWidth="1"/>
    <col min="2566" max="2566" width="14.625" style="22" bestFit="1" customWidth="1"/>
    <col min="2567" max="2567" width="16.125" style="22" bestFit="1" customWidth="1"/>
    <col min="2568" max="2568" width="10.25" style="22" bestFit="1" customWidth="1"/>
    <col min="2569" max="2569" width="8.375" style="22" bestFit="1" customWidth="1"/>
    <col min="2570" max="2570" width="13.25" style="22" bestFit="1" customWidth="1"/>
    <col min="2571" max="2816" width="9.125" style="22"/>
    <col min="2817" max="2817" width="0" style="22" hidden="1" customWidth="1"/>
    <col min="2818" max="2818" width="51" style="22" bestFit="1" customWidth="1"/>
    <col min="2819" max="2819" width="15.875" style="22" bestFit="1" customWidth="1"/>
    <col min="2820" max="2820" width="17.375" style="22" bestFit="1" customWidth="1"/>
    <col min="2821" max="2821" width="13.75" style="22" bestFit="1" customWidth="1"/>
    <col min="2822" max="2822" width="14.625" style="22" bestFit="1" customWidth="1"/>
    <col min="2823" max="2823" width="16.125" style="22" bestFit="1" customWidth="1"/>
    <col min="2824" max="2824" width="10.25" style="22" bestFit="1" customWidth="1"/>
    <col min="2825" max="2825" width="8.375" style="22" bestFit="1" customWidth="1"/>
    <col min="2826" max="2826" width="13.25" style="22" bestFit="1" customWidth="1"/>
    <col min="2827" max="3072" width="9.125" style="22"/>
    <col min="3073" max="3073" width="0" style="22" hidden="1" customWidth="1"/>
    <col min="3074" max="3074" width="51" style="22" bestFit="1" customWidth="1"/>
    <col min="3075" max="3075" width="15.875" style="22" bestFit="1" customWidth="1"/>
    <col min="3076" max="3076" width="17.375" style="22" bestFit="1" customWidth="1"/>
    <col min="3077" max="3077" width="13.75" style="22" bestFit="1" customWidth="1"/>
    <col min="3078" max="3078" width="14.625" style="22" bestFit="1" customWidth="1"/>
    <col min="3079" max="3079" width="16.125" style="22" bestFit="1" customWidth="1"/>
    <col min="3080" max="3080" width="10.25" style="22" bestFit="1" customWidth="1"/>
    <col min="3081" max="3081" width="8.375" style="22" bestFit="1" customWidth="1"/>
    <col min="3082" max="3082" width="13.25" style="22" bestFit="1" customWidth="1"/>
    <col min="3083" max="3328" width="9.125" style="22"/>
    <col min="3329" max="3329" width="0" style="22" hidden="1" customWidth="1"/>
    <col min="3330" max="3330" width="51" style="22" bestFit="1" customWidth="1"/>
    <col min="3331" max="3331" width="15.875" style="22" bestFit="1" customWidth="1"/>
    <col min="3332" max="3332" width="17.375" style="22" bestFit="1" customWidth="1"/>
    <col min="3333" max="3333" width="13.75" style="22" bestFit="1" customWidth="1"/>
    <col min="3334" max="3334" width="14.625" style="22" bestFit="1" customWidth="1"/>
    <col min="3335" max="3335" width="16.125" style="22" bestFit="1" customWidth="1"/>
    <col min="3336" max="3336" width="10.25" style="22" bestFit="1" customWidth="1"/>
    <col min="3337" max="3337" width="8.375" style="22" bestFit="1" customWidth="1"/>
    <col min="3338" max="3338" width="13.25" style="22" bestFit="1" customWidth="1"/>
    <col min="3339" max="3584" width="9.125" style="22"/>
    <col min="3585" max="3585" width="0" style="22" hidden="1" customWidth="1"/>
    <col min="3586" max="3586" width="51" style="22" bestFit="1" customWidth="1"/>
    <col min="3587" max="3587" width="15.875" style="22" bestFit="1" customWidth="1"/>
    <col min="3588" max="3588" width="17.375" style="22" bestFit="1" customWidth="1"/>
    <col min="3589" max="3589" width="13.75" style="22" bestFit="1" customWidth="1"/>
    <col min="3590" max="3590" width="14.625" style="22" bestFit="1" customWidth="1"/>
    <col min="3591" max="3591" width="16.125" style="22" bestFit="1" customWidth="1"/>
    <col min="3592" max="3592" width="10.25" style="22" bestFit="1" customWidth="1"/>
    <col min="3593" max="3593" width="8.375" style="22" bestFit="1" customWidth="1"/>
    <col min="3594" max="3594" width="13.25" style="22" bestFit="1" customWidth="1"/>
    <col min="3595" max="3840" width="9.125" style="22"/>
    <col min="3841" max="3841" width="0" style="22" hidden="1" customWidth="1"/>
    <col min="3842" max="3842" width="51" style="22" bestFit="1" customWidth="1"/>
    <col min="3843" max="3843" width="15.875" style="22" bestFit="1" customWidth="1"/>
    <col min="3844" max="3844" width="17.375" style="22" bestFit="1" customWidth="1"/>
    <col min="3845" max="3845" width="13.75" style="22" bestFit="1" customWidth="1"/>
    <col min="3846" max="3846" width="14.625" style="22" bestFit="1" customWidth="1"/>
    <col min="3847" max="3847" width="16.125" style="22" bestFit="1" customWidth="1"/>
    <col min="3848" max="3848" width="10.25" style="22" bestFit="1" customWidth="1"/>
    <col min="3849" max="3849" width="8.375" style="22" bestFit="1" customWidth="1"/>
    <col min="3850" max="3850" width="13.25" style="22" bestFit="1" customWidth="1"/>
    <col min="3851" max="4096" width="9.125" style="22"/>
    <col min="4097" max="4097" width="0" style="22" hidden="1" customWidth="1"/>
    <col min="4098" max="4098" width="51" style="22" bestFit="1" customWidth="1"/>
    <col min="4099" max="4099" width="15.875" style="22" bestFit="1" customWidth="1"/>
    <col min="4100" max="4100" width="17.375" style="22" bestFit="1" customWidth="1"/>
    <col min="4101" max="4101" width="13.75" style="22" bestFit="1" customWidth="1"/>
    <col min="4102" max="4102" width="14.625" style="22" bestFit="1" customWidth="1"/>
    <col min="4103" max="4103" width="16.125" style="22" bestFit="1" customWidth="1"/>
    <col min="4104" max="4104" width="10.25" style="22" bestFit="1" customWidth="1"/>
    <col min="4105" max="4105" width="8.375" style="22" bestFit="1" customWidth="1"/>
    <col min="4106" max="4106" width="13.25" style="22" bestFit="1" customWidth="1"/>
    <col min="4107" max="4352" width="9.125" style="22"/>
    <col min="4353" max="4353" width="0" style="22" hidden="1" customWidth="1"/>
    <col min="4354" max="4354" width="51" style="22" bestFit="1" customWidth="1"/>
    <col min="4355" max="4355" width="15.875" style="22" bestFit="1" customWidth="1"/>
    <col min="4356" max="4356" width="17.375" style="22" bestFit="1" customWidth="1"/>
    <col min="4357" max="4357" width="13.75" style="22" bestFit="1" customWidth="1"/>
    <col min="4358" max="4358" width="14.625" style="22" bestFit="1" customWidth="1"/>
    <col min="4359" max="4359" width="16.125" style="22" bestFit="1" customWidth="1"/>
    <col min="4360" max="4360" width="10.25" style="22" bestFit="1" customWidth="1"/>
    <col min="4361" max="4361" width="8.375" style="22" bestFit="1" customWidth="1"/>
    <col min="4362" max="4362" width="13.25" style="22" bestFit="1" customWidth="1"/>
    <col min="4363" max="4608" width="9.125" style="22"/>
    <col min="4609" max="4609" width="0" style="22" hidden="1" customWidth="1"/>
    <col min="4610" max="4610" width="51" style="22" bestFit="1" customWidth="1"/>
    <col min="4611" max="4611" width="15.875" style="22" bestFit="1" customWidth="1"/>
    <col min="4612" max="4612" width="17.375" style="22" bestFit="1" customWidth="1"/>
    <col min="4613" max="4613" width="13.75" style="22" bestFit="1" customWidth="1"/>
    <col min="4614" max="4614" width="14.625" style="22" bestFit="1" customWidth="1"/>
    <col min="4615" max="4615" width="16.125" style="22" bestFit="1" customWidth="1"/>
    <col min="4616" max="4616" width="10.25" style="22" bestFit="1" customWidth="1"/>
    <col min="4617" max="4617" width="8.375" style="22" bestFit="1" customWidth="1"/>
    <col min="4618" max="4618" width="13.25" style="22" bestFit="1" customWidth="1"/>
    <col min="4619" max="4864" width="9.125" style="22"/>
    <col min="4865" max="4865" width="0" style="22" hidden="1" customWidth="1"/>
    <col min="4866" max="4866" width="51" style="22" bestFit="1" customWidth="1"/>
    <col min="4867" max="4867" width="15.875" style="22" bestFit="1" customWidth="1"/>
    <col min="4868" max="4868" width="17.375" style="22" bestFit="1" customWidth="1"/>
    <col min="4869" max="4869" width="13.75" style="22" bestFit="1" customWidth="1"/>
    <col min="4870" max="4870" width="14.625" style="22" bestFit="1" customWidth="1"/>
    <col min="4871" max="4871" width="16.125" style="22" bestFit="1" customWidth="1"/>
    <col min="4872" max="4872" width="10.25" style="22" bestFit="1" customWidth="1"/>
    <col min="4873" max="4873" width="8.375" style="22" bestFit="1" customWidth="1"/>
    <col min="4874" max="4874" width="13.25" style="22" bestFit="1" customWidth="1"/>
    <col min="4875" max="5120" width="9.125" style="22"/>
    <col min="5121" max="5121" width="0" style="22" hidden="1" customWidth="1"/>
    <col min="5122" max="5122" width="51" style="22" bestFit="1" customWidth="1"/>
    <col min="5123" max="5123" width="15.875" style="22" bestFit="1" customWidth="1"/>
    <col min="5124" max="5124" width="17.375" style="22" bestFit="1" customWidth="1"/>
    <col min="5125" max="5125" width="13.75" style="22" bestFit="1" customWidth="1"/>
    <col min="5126" max="5126" width="14.625" style="22" bestFit="1" customWidth="1"/>
    <col min="5127" max="5127" width="16.125" style="22" bestFit="1" customWidth="1"/>
    <col min="5128" max="5128" width="10.25" style="22" bestFit="1" customWidth="1"/>
    <col min="5129" max="5129" width="8.375" style="22" bestFit="1" customWidth="1"/>
    <col min="5130" max="5130" width="13.25" style="22" bestFit="1" customWidth="1"/>
    <col min="5131" max="5376" width="9.125" style="22"/>
    <col min="5377" max="5377" width="0" style="22" hidden="1" customWidth="1"/>
    <col min="5378" max="5378" width="51" style="22" bestFit="1" customWidth="1"/>
    <col min="5379" max="5379" width="15.875" style="22" bestFit="1" customWidth="1"/>
    <col min="5380" max="5380" width="17.375" style="22" bestFit="1" customWidth="1"/>
    <col min="5381" max="5381" width="13.75" style="22" bestFit="1" customWidth="1"/>
    <col min="5382" max="5382" width="14.625" style="22" bestFit="1" customWidth="1"/>
    <col min="5383" max="5383" width="16.125" style="22" bestFit="1" customWidth="1"/>
    <col min="5384" max="5384" width="10.25" style="22" bestFit="1" customWidth="1"/>
    <col min="5385" max="5385" width="8.375" style="22" bestFit="1" customWidth="1"/>
    <col min="5386" max="5386" width="13.25" style="22" bestFit="1" customWidth="1"/>
    <col min="5387" max="5632" width="9.125" style="22"/>
    <col min="5633" max="5633" width="0" style="22" hidden="1" customWidth="1"/>
    <col min="5634" max="5634" width="51" style="22" bestFit="1" customWidth="1"/>
    <col min="5635" max="5635" width="15.875" style="22" bestFit="1" customWidth="1"/>
    <col min="5636" max="5636" width="17.375" style="22" bestFit="1" customWidth="1"/>
    <col min="5637" max="5637" width="13.75" style="22" bestFit="1" customWidth="1"/>
    <col min="5638" max="5638" width="14.625" style="22" bestFit="1" customWidth="1"/>
    <col min="5639" max="5639" width="16.125" style="22" bestFit="1" customWidth="1"/>
    <col min="5640" max="5640" width="10.25" style="22" bestFit="1" customWidth="1"/>
    <col min="5641" max="5641" width="8.375" style="22" bestFit="1" customWidth="1"/>
    <col min="5642" max="5642" width="13.25" style="22" bestFit="1" customWidth="1"/>
    <col min="5643" max="5888" width="9.125" style="22"/>
    <col min="5889" max="5889" width="0" style="22" hidden="1" customWidth="1"/>
    <col min="5890" max="5890" width="51" style="22" bestFit="1" customWidth="1"/>
    <col min="5891" max="5891" width="15.875" style="22" bestFit="1" customWidth="1"/>
    <col min="5892" max="5892" width="17.375" style="22" bestFit="1" customWidth="1"/>
    <col min="5893" max="5893" width="13.75" style="22" bestFit="1" customWidth="1"/>
    <col min="5894" max="5894" width="14.625" style="22" bestFit="1" customWidth="1"/>
    <col min="5895" max="5895" width="16.125" style="22" bestFit="1" customWidth="1"/>
    <col min="5896" max="5896" width="10.25" style="22" bestFit="1" customWidth="1"/>
    <col min="5897" max="5897" width="8.375" style="22" bestFit="1" customWidth="1"/>
    <col min="5898" max="5898" width="13.25" style="22" bestFit="1" customWidth="1"/>
    <col min="5899" max="6144" width="9.125" style="22"/>
    <col min="6145" max="6145" width="0" style="22" hidden="1" customWidth="1"/>
    <col min="6146" max="6146" width="51" style="22" bestFit="1" customWidth="1"/>
    <col min="6147" max="6147" width="15.875" style="22" bestFit="1" customWidth="1"/>
    <col min="6148" max="6148" width="17.375" style="22" bestFit="1" customWidth="1"/>
    <col min="6149" max="6149" width="13.75" style="22" bestFit="1" customWidth="1"/>
    <col min="6150" max="6150" width="14.625" style="22" bestFit="1" customWidth="1"/>
    <col min="6151" max="6151" width="16.125" style="22" bestFit="1" customWidth="1"/>
    <col min="6152" max="6152" width="10.25" style="22" bestFit="1" customWidth="1"/>
    <col min="6153" max="6153" width="8.375" style="22" bestFit="1" customWidth="1"/>
    <col min="6154" max="6154" width="13.25" style="22" bestFit="1" customWidth="1"/>
    <col min="6155" max="6400" width="9.125" style="22"/>
    <col min="6401" max="6401" width="0" style="22" hidden="1" customWidth="1"/>
    <col min="6402" max="6402" width="51" style="22" bestFit="1" customWidth="1"/>
    <col min="6403" max="6403" width="15.875" style="22" bestFit="1" customWidth="1"/>
    <col min="6404" max="6404" width="17.375" style="22" bestFit="1" customWidth="1"/>
    <col min="6405" max="6405" width="13.75" style="22" bestFit="1" customWidth="1"/>
    <col min="6406" max="6406" width="14.625" style="22" bestFit="1" customWidth="1"/>
    <col min="6407" max="6407" width="16.125" style="22" bestFit="1" customWidth="1"/>
    <col min="6408" max="6408" width="10.25" style="22" bestFit="1" customWidth="1"/>
    <col min="6409" max="6409" width="8.375" style="22" bestFit="1" customWidth="1"/>
    <col min="6410" max="6410" width="13.25" style="22" bestFit="1" customWidth="1"/>
    <col min="6411" max="6656" width="9.125" style="22"/>
    <col min="6657" max="6657" width="0" style="22" hidden="1" customWidth="1"/>
    <col min="6658" max="6658" width="51" style="22" bestFit="1" customWidth="1"/>
    <col min="6659" max="6659" width="15.875" style="22" bestFit="1" customWidth="1"/>
    <col min="6660" max="6660" width="17.375" style="22" bestFit="1" customWidth="1"/>
    <col min="6661" max="6661" width="13.75" style="22" bestFit="1" customWidth="1"/>
    <col min="6662" max="6662" width="14.625" style="22" bestFit="1" customWidth="1"/>
    <col min="6663" max="6663" width="16.125" style="22" bestFit="1" customWidth="1"/>
    <col min="6664" max="6664" width="10.25" style="22" bestFit="1" customWidth="1"/>
    <col min="6665" max="6665" width="8.375" style="22" bestFit="1" customWidth="1"/>
    <col min="6666" max="6666" width="13.25" style="22" bestFit="1" customWidth="1"/>
    <col min="6667" max="6912" width="9.125" style="22"/>
    <col min="6913" max="6913" width="0" style="22" hidden="1" customWidth="1"/>
    <col min="6914" max="6914" width="51" style="22" bestFit="1" customWidth="1"/>
    <col min="6915" max="6915" width="15.875" style="22" bestFit="1" customWidth="1"/>
    <col min="6916" max="6916" width="17.375" style="22" bestFit="1" customWidth="1"/>
    <col min="6917" max="6917" width="13.75" style="22" bestFit="1" customWidth="1"/>
    <col min="6918" max="6918" width="14.625" style="22" bestFit="1" customWidth="1"/>
    <col min="6919" max="6919" width="16.125" style="22" bestFit="1" customWidth="1"/>
    <col min="6920" max="6920" width="10.25" style="22" bestFit="1" customWidth="1"/>
    <col min="6921" max="6921" width="8.375" style="22" bestFit="1" customWidth="1"/>
    <col min="6922" max="6922" width="13.25" style="22" bestFit="1" customWidth="1"/>
    <col min="6923" max="7168" width="9.125" style="22"/>
    <col min="7169" max="7169" width="0" style="22" hidden="1" customWidth="1"/>
    <col min="7170" max="7170" width="51" style="22" bestFit="1" customWidth="1"/>
    <col min="7171" max="7171" width="15.875" style="22" bestFit="1" customWidth="1"/>
    <col min="7172" max="7172" width="17.375" style="22" bestFit="1" customWidth="1"/>
    <col min="7173" max="7173" width="13.75" style="22" bestFit="1" customWidth="1"/>
    <col min="7174" max="7174" width="14.625" style="22" bestFit="1" customWidth="1"/>
    <col min="7175" max="7175" width="16.125" style="22" bestFit="1" customWidth="1"/>
    <col min="7176" max="7176" width="10.25" style="22" bestFit="1" customWidth="1"/>
    <col min="7177" max="7177" width="8.375" style="22" bestFit="1" customWidth="1"/>
    <col min="7178" max="7178" width="13.25" style="22" bestFit="1" customWidth="1"/>
    <col min="7179" max="7424" width="9.125" style="22"/>
    <col min="7425" max="7425" width="0" style="22" hidden="1" customWidth="1"/>
    <col min="7426" max="7426" width="51" style="22" bestFit="1" customWidth="1"/>
    <col min="7427" max="7427" width="15.875" style="22" bestFit="1" customWidth="1"/>
    <col min="7428" max="7428" width="17.375" style="22" bestFit="1" customWidth="1"/>
    <col min="7429" max="7429" width="13.75" style="22" bestFit="1" customWidth="1"/>
    <col min="7430" max="7430" width="14.625" style="22" bestFit="1" customWidth="1"/>
    <col min="7431" max="7431" width="16.125" style="22" bestFit="1" customWidth="1"/>
    <col min="7432" max="7432" width="10.25" style="22" bestFit="1" customWidth="1"/>
    <col min="7433" max="7433" width="8.375" style="22" bestFit="1" customWidth="1"/>
    <col min="7434" max="7434" width="13.25" style="22" bestFit="1" customWidth="1"/>
    <col min="7435" max="7680" width="9.125" style="22"/>
    <col min="7681" max="7681" width="0" style="22" hidden="1" customWidth="1"/>
    <col min="7682" max="7682" width="51" style="22" bestFit="1" customWidth="1"/>
    <col min="7683" max="7683" width="15.875" style="22" bestFit="1" customWidth="1"/>
    <col min="7684" max="7684" width="17.375" style="22" bestFit="1" customWidth="1"/>
    <col min="7685" max="7685" width="13.75" style="22" bestFit="1" customWidth="1"/>
    <col min="7686" max="7686" width="14.625" style="22" bestFit="1" customWidth="1"/>
    <col min="7687" max="7687" width="16.125" style="22" bestFit="1" customWidth="1"/>
    <col min="7688" max="7688" width="10.25" style="22" bestFit="1" customWidth="1"/>
    <col min="7689" max="7689" width="8.375" style="22" bestFit="1" customWidth="1"/>
    <col min="7690" max="7690" width="13.25" style="22" bestFit="1" customWidth="1"/>
    <col min="7691" max="7936" width="9.125" style="22"/>
    <col min="7937" max="7937" width="0" style="22" hidden="1" customWidth="1"/>
    <col min="7938" max="7938" width="51" style="22" bestFit="1" customWidth="1"/>
    <col min="7939" max="7939" width="15.875" style="22" bestFit="1" customWidth="1"/>
    <col min="7940" max="7940" width="17.375" style="22" bestFit="1" customWidth="1"/>
    <col min="7941" max="7941" width="13.75" style="22" bestFit="1" customWidth="1"/>
    <col min="7942" max="7942" width="14.625" style="22" bestFit="1" customWidth="1"/>
    <col min="7943" max="7943" width="16.125" style="22" bestFit="1" customWidth="1"/>
    <col min="7944" max="7944" width="10.25" style="22" bestFit="1" customWidth="1"/>
    <col min="7945" max="7945" width="8.375" style="22" bestFit="1" customWidth="1"/>
    <col min="7946" max="7946" width="13.25" style="22" bestFit="1" customWidth="1"/>
    <col min="7947" max="8192" width="9.125" style="22"/>
    <col min="8193" max="8193" width="0" style="22" hidden="1" customWidth="1"/>
    <col min="8194" max="8194" width="51" style="22" bestFit="1" customWidth="1"/>
    <col min="8195" max="8195" width="15.875" style="22" bestFit="1" customWidth="1"/>
    <col min="8196" max="8196" width="17.375" style="22" bestFit="1" customWidth="1"/>
    <col min="8197" max="8197" width="13.75" style="22" bestFit="1" customWidth="1"/>
    <col min="8198" max="8198" width="14.625" style="22" bestFit="1" customWidth="1"/>
    <col min="8199" max="8199" width="16.125" style="22" bestFit="1" customWidth="1"/>
    <col min="8200" max="8200" width="10.25" style="22" bestFit="1" customWidth="1"/>
    <col min="8201" max="8201" width="8.375" style="22" bestFit="1" customWidth="1"/>
    <col min="8202" max="8202" width="13.25" style="22" bestFit="1" customWidth="1"/>
    <col min="8203" max="8448" width="9.125" style="22"/>
    <col min="8449" max="8449" width="0" style="22" hidden="1" customWidth="1"/>
    <col min="8450" max="8450" width="51" style="22" bestFit="1" customWidth="1"/>
    <col min="8451" max="8451" width="15.875" style="22" bestFit="1" customWidth="1"/>
    <col min="8452" max="8452" width="17.375" style="22" bestFit="1" customWidth="1"/>
    <col min="8453" max="8453" width="13.75" style="22" bestFit="1" customWidth="1"/>
    <col min="8454" max="8454" width="14.625" style="22" bestFit="1" customWidth="1"/>
    <col min="8455" max="8455" width="16.125" style="22" bestFit="1" customWidth="1"/>
    <col min="8456" max="8456" width="10.25" style="22" bestFit="1" customWidth="1"/>
    <col min="8457" max="8457" width="8.375" style="22" bestFit="1" customWidth="1"/>
    <col min="8458" max="8458" width="13.25" style="22" bestFit="1" customWidth="1"/>
    <col min="8459" max="8704" width="9.125" style="22"/>
    <col min="8705" max="8705" width="0" style="22" hidden="1" customWidth="1"/>
    <col min="8706" max="8706" width="51" style="22" bestFit="1" customWidth="1"/>
    <col min="8707" max="8707" width="15.875" style="22" bestFit="1" customWidth="1"/>
    <col min="8708" max="8708" width="17.375" style="22" bestFit="1" customWidth="1"/>
    <col min="8709" max="8709" width="13.75" style="22" bestFit="1" customWidth="1"/>
    <col min="8710" max="8710" width="14.625" style="22" bestFit="1" customWidth="1"/>
    <col min="8711" max="8711" width="16.125" style="22" bestFit="1" customWidth="1"/>
    <col min="8712" max="8712" width="10.25" style="22" bestFit="1" customWidth="1"/>
    <col min="8713" max="8713" width="8.375" style="22" bestFit="1" customWidth="1"/>
    <col min="8714" max="8714" width="13.25" style="22" bestFit="1" customWidth="1"/>
    <col min="8715" max="8960" width="9.125" style="22"/>
    <col min="8961" max="8961" width="0" style="22" hidden="1" customWidth="1"/>
    <col min="8962" max="8962" width="51" style="22" bestFit="1" customWidth="1"/>
    <col min="8963" max="8963" width="15.875" style="22" bestFit="1" customWidth="1"/>
    <col min="8964" max="8964" width="17.375" style="22" bestFit="1" customWidth="1"/>
    <col min="8965" max="8965" width="13.75" style="22" bestFit="1" customWidth="1"/>
    <col min="8966" max="8966" width="14.625" style="22" bestFit="1" customWidth="1"/>
    <col min="8967" max="8967" width="16.125" style="22" bestFit="1" customWidth="1"/>
    <col min="8968" max="8968" width="10.25" style="22" bestFit="1" customWidth="1"/>
    <col min="8969" max="8969" width="8.375" style="22" bestFit="1" customWidth="1"/>
    <col min="8970" max="8970" width="13.25" style="22" bestFit="1" customWidth="1"/>
    <col min="8971" max="9216" width="9.125" style="22"/>
    <col min="9217" max="9217" width="0" style="22" hidden="1" customWidth="1"/>
    <col min="9218" max="9218" width="51" style="22" bestFit="1" customWidth="1"/>
    <col min="9219" max="9219" width="15.875" style="22" bestFit="1" customWidth="1"/>
    <col min="9220" max="9220" width="17.375" style="22" bestFit="1" customWidth="1"/>
    <col min="9221" max="9221" width="13.75" style="22" bestFit="1" customWidth="1"/>
    <col min="9222" max="9222" width="14.625" style="22" bestFit="1" customWidth="1"/>
    <col min="9223" max="9223" width="16.125" style="22" bestFit="1" customWidth="1"/>
    <col min="9224" max="9224" width="10.25" style="22" bestFit="1" customWidth="1"/>
    <col min="9225" max="9225" width="8.375" style="22" bestFit="1" customWidth="1"/>
    <col min="9226" max="9226" width="13.25" style="22" bestFit="1" customWidth="1"/>
    <col min="9227" max="9472" width="9.125" style="22"/>
    <col min="9473" max="9473" width="0" style="22" hidden="1" customWidth="1"/>
    <col min="9474" max="9474" width="51" style="22" bestFit="1" customWidth="1"/>
    <col min="9475" max="9475" width="15.875" style="22" bestFit="1" customWidth="1"/>
    <col min="9476" max="9476" width="17.375" style="22" bestFit="1" customWidth="1"/>
    <col min="9477" max="9477" width="13.75" style="22" bestFit="1" customWidth="1"/>
    <col min="9478" max="9478" width="14.625" style="22" bestFit="1" customWidth="1"/>
    <col min="9479" max="9479" width="16.125" style="22" bestFit="1" customWidth="1"/>
    <col min="9480" max="9480" width="10.25" style="22" bestFit="1" customWidth="1"/>
    <col min="9481" max="9481" width="8.375" style="22" bestFit="1" customWidth="1"/>
    <col min="9482" max="9482" width="13.25" style="22" bestFit="1" customWidth="1"/>
    <col min="9483" max="9728" width="9.125" style="22"/>
    <col min="9729" max="9729" width="0" style="22" hidden="1" customWidth="1"/>
    <col min="9730" max="9730" width="51" style="22" bestFit="1" customWidth="1"/>
    <col min="9731" max="9731" width="15.875" style="22" bestFit="1" customWidth="1"/>
    <col min="9732" max="9732" width="17.375" style="22" bestFit="1" customWidth="1"/>
    <col min="9733" max="9733" width="13.75" style="22" bestFit="1" customWidth="1"/>
    <col min="9734" max="9734" width="14.625" style="22" bestFit="1" customWidth="1"/>
    <col min="9735" max="9735" width="16.125" style="22" bestFit="1" customWidth="1"/>
    <col min="9736" max="9736" width="10.25" style="22" bestFit="1" customWidth="1"/>
    <col min="9737" max="9737" width="8.375" style="22" bestFit="1" customWidth="1"/>
    <col min="9738" max="9738" width="13.25" style="22" bestFit="1" customWidth="1"/>
    <col min="9739" max="9984" width="9.125" style="22"/>
    <col min="9985" max="9985" width="0" style="22" hidden="1" customWidth="1"/>
    <col min="9986" max="9986" width="51" style="22" bestFit="1" customWidth="1"/>
    <col min="9987" max="9987" width="15.875" style="22" bestFit="1" customWidth="1"/>
    <col min="9988" max="9988" width="17.375" style="22" bestFit="1" customWidth="1"/>
    <col min="9989" max="9989" width="13.75" style="22" bestFit="1" customWidth="1"/>
    <col min="9990" max="9990" width="14.625" style="22" bestFit="1" customWidth="1"/>
    <col min="9991" max="9991" width="16.125" style="22" bestFit="1" customWidth="1"/>
    <col min="9992" max="9992" width="10.25" style="22" bestFit="1" customWidth="1"/>
    <col min="9993" max="9993" width="8.375" style="22" bestFit="1" customWidth="1"/>
    <col min="9994" max="9994" width="13.25" style="22" bestFit="1" customWidth="1"/>
    <col min="9995" max="10240" width="9.125" style="22"/>
    <col min="10241" max="10241" width="0" style="22" hidden="1" customWidth="1"/>
    <col min="10242" max="10242" width="51" style="22" bestFit="1" customWidth="1"/>
    <col min="10243" max="10243" width="15.875" style="22" bestFit="1" customWidth="1"/>
    <col min="10244" max="10244" width="17.375" style="22" bestFit="1" customWidth="1"/>
    <col min="10245" max="10245" width="13.75" style="22" bestFit="1" customWidth="1"/>
    <col min="10246" max="10246" width="14.625" style="22" bestFit="1" customWidth="1"/>
    <col min="10247" max="10247" width="16.125" style="22" bestFit="1" customWidth="1"/>
    <col min="10248" max="10248" width="10.25" style="22" bestFit="1" customWidth="1"/>
    <col min="10249" max="10249" width="8.375" style="22" bestFit="1" customWidth="1"/>
    <col min="10250" max="10250" width="13.25" style="22" bestFit="1" customWidth="1"/>
    <col min="10251" max="10496" width="9.125" style="22"/>
    <col min="10497" max="10497" width="0" style="22" hidden="1" customWidth="1"/>
    <col min="10498" max="10498" width="51" style="22" bestFit="1" customWidth="1"/>
    <col min="10499" max="10499" width="15.875" style="22" bestFit="1" customWidth="1"/>
    <col min="10500" max="10500" width="17.375" style="22" bestFit="1" customWidth="1"/>
    <col min="10501" max="10501" width="13.75" style="22" bestFit="1" customWidth="1"/>
    <col min="10502" max="10502" width="14.625" style="22" bestFit="1" customWidth="1"/>
    <col min="10503" max="10503" width="16.125" style="22" bestFit="1" customWidth="1"/>
    <col min="10504" max="10504" width="10.25" style="22" bestFit="1" customWidth="1"/>
    <col min="10505" max="10505" width="8.375" style="22" bestFit="1" customWidth="1"/>
    <col min="10506" max="10506" width="13.25" style="22" bestFit="1" customWidth="1"/>
    <col min="10507" max="10752" width="9.125" style="22"/>
    <col min="10753" max="10753" width="0" style="22" hidden="1" customWidth="1"/>
    <col min="10754" max="10754" width="51" style="22" bestFit="1" customWidth="1"/>
    <col min="10755" max="10755" width="15.875" style="22" bestFit="1" customWidth="1"/>
    <col min="10756" max="10756" width="17.375" style="22" bestFit="1" customWidth="1"/>
    <col min="10757" max="10757" width="13.75" style="22" bestFit="1" customWidth="1"/>
    <col min="10758" max="10758" width="14.625" style="22" bestFit="1" customWidth="1"/>
    <col min="10759" max="10759" width="16.125" style="22" bestFit="1" customWidth="1"/>
    <col min="10760" max="10760" width="10.25" style="22" bestFit="1" customWidth="1"/>
    <col min="10761" max="10761" width="8.375" style="22" bestFit="1" customWidth="1"/>
    <col min="10762" max="10762" width="13.25" style="22" bestFit="1" customWidth="1"/>
    <col min="10763" max="11008" width="9.125" style="22"/>
    <col min="11009" max="11009" width="0" style="22" hidden="1" customWidth="1"/>
    <col min="11010" max="11010" width="51" style="22" bestFit="1" customWidth="1"/>
    <col min="11011" max="11011" width="15.875" style="22" bestFit="1" customWidth="1"/>
    <col min="11012" max="11012" width="17.375" style="22" bestFit="1" customWidth="1"/>
    <col min="11013" max="11013" width="13.75" style="22" bestFit="1" customWidth="1"/>
    <col min="11014" max="11014" width="14.625" style="22" bestFit="1" customWidth="1"/>
    <col min="11015" max="11015" width="16.125" style="22" bestFit="1" customWidth="1"/>
    <col min="11016" max="11016" width="10.25" style="22" bestFit="1" customWidth="1"/>
    <col min="11017" max="11017" width="8.375" style="22" bestFit="1" customWidth="1"/>
    <col min="11018" max="11018" width="13.25" style="22" bestFit="1" customWidth="1"/>
    <col min="11019" max="11264" width="9.125" style="22"/>
    <col min="11265" max="11265" width="0" style="22" hidden="1" customWidth="1"/>
    <col min="11266" max="11266" width="51" style="22" bestFit="1" customWidth="1"/>
    <col min="11267" max="11267" width="15.875" style="22" bestFit="1" customWidth="1"/>
    <col min="11268" max="11268" width="17.375" style="22" bestFit="1" customWidth="1"/>
    <col min="11269" max="11269" width="13.75" style="22" bestFit="1" customWidth="1"/>
    <col min="11270" max="11270" width="14.625" style="22" bestFit="1" customWidth="1"/>
    <col min="11271" max="11271" width="16.125" style="22" bestFit="1" customWidth="1"/>
    <col min="11272" max="11272" width="10.25" style="22" bestFit="1" customWidth="1"/>
    <col min="11273" max="11273" width="8.375" style="22" bestFit="1" customWidth="1"/>
    <col min="11274" max="11274" width="13.25" style="22" bestFit="1" customWidth="1"/>
    <col min="11275" max="11520" width="9.125" style="22"/>
    <col min="11521" max="11521" width="0" style="22" hidden="1" customWidth="1"/>
    <col min="11522" max="11522" width="51" style="22" bestFit="1" customWidth="1"/>
    <col min="11523" max="11523" width="15.875" style="22" bestFit="1" customWidth="1"/>
    <col min="11524" max="11524" width="17.375" style="22" bestFit="1" customWidth="1"/>
    <col min="11525" max="11525" width="13.75" style="22" bestFit="1" customWidth="1"/>
    <col min="11526" max="11526" width="14.625" style="22" bestFit="1" customWidth="1"/>
    <col min="11527" max="11527" width="16.125" style="22" bestFit="1" customWidth="1"/>
    <col min="11528" max="11528" width="10.25" style="22" bestFit="1" customWidth="1"/>
    <col min="11529" max="11529" width="8.375" style="22" bestFit="1" customWidth="1"/>
    <col min="11530" max="11530" width="13.25" style="22" bestFit="1" customWidth="1"/>
    <col min="11531" max="11776" width="9.125" style="22"/>
    <col min="11777" max="11777" width="0" style="22" hidden="1" customWidth="1"/>
    <col min="11778" max="11778" width="51" style="22" bestFit="1" customWidth="1"/>
    <col min="11779" max="11779" width="15.875" style="22" bestFit="1" customWidth="1"/>
    <col min="11780" max="11780" width="17.375" style="22" bestFit="1" customWidth="1"/>
    <col min="11781" max="11781" width="13.75" style="22" bestFit="1" customWidth="1"/>
    <col min="11782" max="11782" width="14.625" style="22" bestFit="1" customWidth="1"/>
    <col min="11783" max="11783" width="16.125" style="22" bestFit="1" customWidth="1"/>
    <col min="11784" max="11784" width="10.25" style="22" bestFit="1" customWidth="1"/>
    <col min="11785" max="11785" width="8.375" style="22" bestFit="1" customWidth="1"/>
    <col min="11786" max="11786" width="13.25" style="22" bestFit="1" customWidth="1"/>
    <col min="11787" max="12032" width="9.125" style="22"/>
    <col min="12033" max="12033" width="0" style="22" hidden="1" customWidth="1"/>
    <col min="12034" max="12034" width="51" style="22" bestFit="1" customWidth="1"/>
    <col min="12035" max="12035" width="15.875" style="22" bestFit="1" customWidth="1"/>
    <col min="12036" max="12036" width="17.375" style="22" bestFit="1" customWidth="1"/>
    <col min="12037" max="12037" width="13.75" style="22" bestFit="1" customWidth="1"/>
    <col min="12038" max="12038" width="14.625" style="22" bestFit="1" customWidth="1"/>
    <col min="12039" max="12039" width="16.125" style="22" bestFit="1" customWidth="1"/>
    <col min="12040" max="12040" width="10.25" style="22" bestFit="1" customWidth="1"/>
    <col min="12041" max="12041" width="8.375" style="22" bestFit="1" customWidth="1"/>
    <col min="12042" max="12042" width="13.25" style="22" bestFit="1" customWidth="1"/>
    <col min="12043" max="12288" width="9.125" style="22"/>
    <col min="12289" max="12289" width="0" style="22" hidden="1" customWidth="1"/>
    <col min="12290" max="12290" width="51" style="22" bestFit="1" customWidth="1"/>
    <col min="12291" max="12291" width="15.875" style="22" bestFit="1" customWidth="1"/>
    <col min="12292" max="12292" width="17.375" style="22" bestFit="1" customWidth="1"/>
    <col min="12293" max="12293" width="13.75" style="22" bestFit="1" customWidth="1"/>
    <col min="12294" max="12294" width="14.625" style="22" bestFit="1" customWidth="1"/>
    <col min="12295" max="12295" width="16.125" style="22" bestFit="1" customWidth="1"/>
    <col min="12296" max="12296" width="10.25" style="22" bestFit="1" customWidth="1"/>
    <col min="12297" max="12297" width="8.375" style="22" bestFit="1" customWidth="1"/>
    <col min="12298" max="12298" width="13.25" style="22" bestFit="1" customWidth="1"/>
    <col min="12299" max="12544" width="9.125" style="22"/>
    <col min="12545" max="12545" width="0" style="22" hidden="1" customWidth="1"/>
    <col min="12546" max="12546" width="51" style="22" bestFit="1" customWidth="1"/>
    <col min="12547" max="12547" width="15.875" style="22" bestFit="1" customWidth="1"/>
    <col min="12548" max="12548" width="17.375" style="22" bestFit="1" customWidth="1"/>
    <col min="12549" max="12549" width="13.75" style="22" bestFit="1" customWidth="1"/>
    <col min="12550" max="12550" width="14.625" style="22" bestFit="1" customWidth="1"/>
    <col min="12551" max="12551" width="16.125" style="22" bestFit="1" customWidth="1"/>
    <col min="12552" max="12552" width="10.25" style="22" bestFit="1" customWidth="1"/>
    <col min="12553" max="12553" width="8.375" style="22" bestFit="1" customWidth="1"/>
    <col min="12554" max="12554" width="13.25" style="22" bestFit="1" customWidth="1"/>
    <col min="12555" max="12800" width="9.125" style="22"/>
    <col min="12801" max="12801" width="0" style="22" hidden="1" customWidth="1"/>
    <col min="12802" max="12802" width="51" style="22" bestFit="1" customWidth="1"/>
    <col min="12803" max="12803" width="15.875" style="22" bestFit="1" customWidth="1"/>
    <col min="12804" max="12804" width="17.375" style="22" bestFit="1" customWidth="1"/>
    <col min="12805" max="12805" width="13.75" style="22" bestFit="1" customWidth="1"/>
    <col min="12806" max="12806" width="14.625" style="22" bestFit="1" customWidth="1"/>
    <col min="12807" max="12807" width="16.125" style="22" bestFit="1" customWidth="1"/>
    <col min="12808" max="12808" width="10.25" style="22" bestFit="1" customWidth="1"/>
    <col min="12809" max="12809" width="8.375" style="22" bestFit="1" customWidth="1"/>
    <col min="12810" max="12810" width="13.25" style="22" bestFit="1" customWidth="1"/>
    <col min="12811" max="13056" width="9.125" style="22"/>
    <col min="13057" max="13057" width="0" style="22" hidden="1" customWidth="1"/>
    <col min="13058" max="13058" width="51" style="22" bestFit="1" customWidth="1"/>
    <col min="13059" max="13059" width="15.875" style="22" bestFit="1" customWidth="1"/>
    <col min="13060" max="13060" width="17.375" style="22" bestFit="1" customWidth="1"/>
    <col min="13061" max="13061" width="13.75" style="22" bestFit="1" customWidth="1"/>
    <col min="13062" max="13062" width="14.625" style="22" bestFit="1" customWidth="1"/>
    <col min="13063" max="13063" width="16.125" style="22" bestFit="1" customWidth="1"/>
    <col min="13064" max="13064" width="10.25" style="22" bestFit="1" customWidth="1"/>
    <col min="13065" max="13065" width="8.375" style="22" bestFit="1" customWidth="1"/>
    <col min="13066" max="13066" width="13.25" style="22" bestFit="1" customWidth="1"/>
    <col min="13067" max="13312" width="9.125" style="22"/>
    <col min="13313" max="13313" width="0" style="22" hidden="1" customWidth="1"/>
    <col min="13314" max="13314" width="51" style="22" bestFit="1" customWidth="1"/>
    <col min="13315" max="13315" width="15.875" style="22" bestFit="1" customWidth="1"/>
    <col min="13316" max="13316" width="17.375" style="22" bestFit="1" customWidth="1"/>
    <col min="13317" max="13317" width="13.75" style="22" bestFit="1" customWidth="1"/>
    <col min="13318" max="13318" width="14.625" style="22" bestFit="1" customWidth="1"/>
    <col min="13319" max="13319" width="16.125" style="22" bestFit="1" customWidth="1"/>
    <col min="13320" max="13320" width="10.25" style="22" bestFit="1" customWidth="1"/>
    <col min="13321" max="13321" width="8.375" style="22" bestFit="1" customWidth="1"/>
    <col min="13322" max="13322" width="13.25" style="22" bestFit="1" customWidth="1"/>
    <col min="13323" max="13568" width="9.125" style="22"/>
    <col min="13569" max="13569" width="0" style="22" hidden="1" customWidth="1"/>
    <col min="13570" max="13570" width="51" style="22" bestFit="1" customWidth="1"/>
    <col min="13571" max="13571" width="15.875" style="22" bestFit="1" customWidth="1"/>
    <col min="13572" max="13572" width="17.375" style="22" bestFit="1" customWidth="1"/>
    <col min="13573" max="13573" width="13.75" style="22" bestFit="1" customWidth="1"/>
    <col min="13574" max="13574" width="14.625" style="22" bestFit="1" customWidth="1"/>
    <col min="13575" max="13575" width="16.125" style="22" bestFit="1" customWidth="1"/>
    <col min="13576" max="13576" width="10.25" style="22" bestFit="1" customWidth="1"/>
    <col min="13577" max="13577" width="8.375" style="22" bestFit="1" customWidth="1"/>
    <col min="13578" max="13578" width="13.25" style="22" bestFit="1" customWidth="1"/>
    <col min="13579" max="13824" width="9.125" style="22"/>
    <col min="13825" max="13825" width="0" style="22" hidden="1" customWidth="1"/>
    <col min="13826" max="13826" width="51" style="22" bestFit="1" customWidth="1"/>
    <col min="13827" max="13827" width="15.875" style="22" bestFit="1" customWidth="1"/>
    <col min="13828" max="13828" width="17.375" style="22" bestFit="1" customWidth="1"/>
    <col min="13829" max="13829" width="13.75" style="22" bestFit="1" customWidth="1"/>
    <col min="13830" max="13830" width="14.625" style="22" bestFit="1" customWidth="1"/>
    <col min="13831" max="13831" width="16.125" style="22" bestFit="1" customWidth="1"/>
    <col min="13832" max="13832" width="10.25" style="22" bestFit="1" customWidth="1"/>
    <col min="13833" max="13833" width="8.375" style="22" bestFit="1" customWidth="1"/>
    <col min="13834" max="13834" width="13.25" style="22" bestFit="1" customWidth="1"/>
    <col min="13835" max="14080" width="9.125" style="22"/>
    <col min="14081" max="14081" width="0" style="22" hidden="1" customWidth="1"/>
    <col min="14082" max="14082" width="51" style="22" bestFit="1" customWidth="1"/>
    <col min="14083" max="14083" width="15.875" style="22" bestFit="1" customWidth="1"/>
    <col min="14084" max="14084" width="17.375" style="22" bestFit="1" customWidth="1"/>
    <col min="14085" max="14085" width="13.75" style="22" bestFit="1" customWidth="1"/>
    <col min="14086" max="14086" width="14.625" style="22" bestFit="1" customWidth="1"/>
    <col min="14087" max="14087" width="16.125" style="22" bestFit="1" customWidth="1"/>
    <col min="14088" max="14088" width="10.25" style="22" bestFit="1" customWidth="1"/>
    <col min="14089" max="14089" width="8.375" style="22" bestFit="1" customWidth="1"/>
    <col min="14090" max="14090" width="13.25" style="22" bestFit="1" customWidth="1"/>
    <col min="14091" max="14336" width="9.125" style="22"/>
    <col min="14337" max="14337" width="0" style="22" hidden="1" customWidth="1"/>
    <col min="14338" max="14338" width="51" style="22" bestFit="1" customWidth="1"/>
    <col min="14339" max="14339" width="15.875" style="22" bestFit="1" customWidth="1"/>
    <col min="14340" max="14340" width="17.375" style="22" bestFit="1" customWidth="1"/>
    <col min="14341" max="14341" width="13.75" style="22" bestFit="1" customWidth="1"/>
    <col min="14342" max="14342" width="14.625" style="22" bestFit="1" customWidth="1"/>
    <col min="14343" max="14343" width="16.125" style="22" bestFit="1" customWidth="1"/>
    <col min="14344" max="14344" width="10.25" style="22" bestFit="1" customWidth="1"/>
    <col min="14345" max="14345" width="8.375" style="22" bestFit="1" customWidth="1"/>
    <col min="14346" max="14346" width="13.25" style="22" bestFit="1" customWidth="1"/>
    <col min="14347" max="14592" width="9.125" style="22"/>
    <col min="14593" max="14593" width="0" style="22" hidden="1" customWidth="1"/>
    <col min="14594" max="14594" width="51" style="22" bestFit="1" customWidth="1"/>
    <col min="14595" max="14595" width="15.875" style="22" bestFit="1" customWidth="1"/>
    <col min="14596" max="14596" width="17.375" style="22" bestFit="1" customWidth="1"/>
    <col min="14597" max="14597" width="13.75" style="22" bestFit="1" customWidth="1"/>
    <col min="14598" max="14598" width="14.625" style="22" bestFit="1" customWidth="1"/>
    <col min="14599" max="14599" width="16.125" style="22" bestFit="1" customWidth="1"/>
    <col min="14600" max="14600" width="10.25" style="22" bestFit="1" customWidth="1"/>
    <col min="14601" max="14601" width="8.375" style="22" bestFit="1" customWidth="1"/>
    <col min="14602" max="14602" width="13.25" style="22" bestFit="1" customWidth="1"/>
    <col min="14603" max="14848" width="9.125" style="22"/>
    <col min="14849" max="14849" width="0" style="22" hidden="1" customWidth="1"/>
    <col min="14850" max="14850" width="51" style="22" bestFit="1" customWidth="1"/>
    <col min="14851" max="14851" width="15.875" style="22" bestFit="1" customWidth="1"/>
    <col min="14852" max="14852" width="17.375" style="22" bestFit="1" customWidth="1"/>
    <col min="14853" max="14853" width="13.75" style="22" bestFit="1" customWidth="1"/>
    <col min="14854" max="14854" width="14.625" style="22" bestFit="1" customWidth="1"/>
    <col min="14855" max="14855" width="16.125" style="22" bestFit="1" customWidth="1"/>
    <col min="14856" max="14856" width="10.25" style="22" bestFit="1" customWidth="1"/>
    <col min="14857" max="14857" width="8.375" style="22" bestFit="1" customWidth="1"/>
    <col min="14858" max="14858" width="13.25" style="22" bestFit="1" customWidth="1"/>
    <col min="14859" max="15104" width="9.125" style="22"/>
    <col min="15105" max="15105" width="0" style="22" hidden="1" customWidth="1"/>
    <col min="15106" max="15106" width="51" style="22" bestFit="1" customWidth="1"/>
    <col min="15107" max="15107" width="15.875" style="22" bestFit="1" customWidth="1"/>
    <col min="15108" max="15108" width="17.375" style="22" bestFit="1" customWidth="1"/>
    <col min="15109" max="15109" width="13.75" style="22" bestFit="1" customWidth="1"/>
    <col min="15110" max="15110" width="14.625" style="22" bestFit="1" customWidth="1"/>
    <col min="15111" max="15111" width="16.125" style="22" bestFit="1" customWidth="1"/>
    <col min="15112" max="15112" width="10.25" style="22" bestFit="1" customWidth="1"/>
    <col min="15113" max="15113" width="8.375" style="22" bestFit="1" customWidth="1"/>
    <col min="15114" max="15114" width="13.25" style="22" bestFit="1" customWidth="1"/>
    <col min="15115" max="15360" width="9.125" style="22"/>
    <col min="15361" max="15361" width="0" style="22" hidden="1" customWidth="1"/>
    <col min="15362" max="15362" width="51" style="22" bestFit="1" customWidth="1"/>
    <col min="15363" max="15363" width="15.875" style="22" bestFit="1" customWidth="1"/>
    <col min="15364" max="15364" width="17.375" style="22" bestFit="1" customWidth="1"/>
    <col min="15365" max="15365" width="13.75" style="22" bestFit="1" customWidth="1"/>
    <col min="15366" max="15366" width="14.625" style="22" bestFit="1" customWidth="1"/>
    <col min="15367" max="15367" width="16.125" style="22" bestFit="1" customWidth="1"/>
    <col min="15368" max="15368" width="10.25" style="22" bestFit="1" customWidth="1"/>
    <col min="15369" max="15369" width="8.375" style="22" bestFit="1" customWidth="1"/>
    <col min="15370" max="15370" width="13.25" style="22" bestFit="1" customWidth="1"/>
    <col min="15371" max="15616" width="9.125" style="22"/>
    <col min="15617" max="15617" width="0" style="22" hidden="1" customWidth="1"/>
    <col min="15618" max="15618" width="51" style="22" bestFit="1" customWidth="1"/>
    <col min="15619" max="15619" width="15.875" style="22" bestFit="1" customWidth="1"/>
    <col min="15620" max="15620" width="17.375" style="22" bestFit="1" customWidth="1"/>
    <col min="15621" max="15621" width="13.75" style="22" bestFit="1" customWidth="1"/>
    <col min="15622" max="15622" width="14.625" style="22" bestFit="1" customWidth="1"/>
    <col min="15623" max="15623" width="16.125" style="22" bestFit="1" customWidth="1"/>
    <col min="15624" max="15624" width="10.25" style="22" bestFit="1" customWidth="1"/>
    <col min="15625" max="15625" width="8.375" style="22" bestFit="1" customWidth="1"/>
    <col min="15626" max="15626" width="13.25" style="22" bestFit="1" customWidth="1"/>
    <col min="15627" max="15872" width="9.125" style="22"/>
    <col min="15873" max="15873" width="0" style="22" hidden="1" customWidth="1"/>
    <col min="15874" max="15874" width="51" style="22" bestFit="1" customWidth="1"/>
    <col min="15875" max="15875" width="15.875" style="22" bestFit="1" customWidth="1"/>
    <col min="15876" max="15876" width="17.375" style="22" bestFit="1" customWidth="1"/>
    <col min="15877" max="15877" width="13.75" style="22" bestFit="1" customWidth="1"/>
    <col min="15878" max="15878" width="14.625" style="22" bestFit="1" customWidth="1"/>
    <col min="15879" max="15879" width="16.125" style="22" bestFit="1" customWidth="1"/>
    <col min="15880" max="15880" width="10.25" style="22" bestFit="1" customWidth="1"/>
    <col min="15881" max="15881" width="8.375" style="22" bestFit="1" customWidth="1"/>
    <col min="15882" max="15882" width="13.25" style="22" bestFit="1" customWidth="1"/>
    <col min="15883" max="16128" width="9.125" style="22"/>
    <col min="16129" max="16129" width="0" style="22" hidden="1" customWidth="1"/>
    <col min="16130" max="16130" width="51" style="22" bestFit="1" customWidth="1"/>
    <col min="16131" max="16131" width="15.875" style="22" bestFit="1" customWidth="1"/>
    <col min="16132" max="16132" width="17.375" style="22" bestFit="1" customWidth="1"/>
    <col min="16133" max="16133" width="13.75" style="22" bestFit="1" customWidth="1"/>
    <col min="16134" max="16134" width="14.625" style="22" bestFit="1" customWidth="1"/>
    <col min="16135" max="16135" width="16.125" style="22" bestFit="1" customWidth="1"/>
    <col min="16136" max="16136" width="10.25" style="22" bestFit="1" customWidth="1"/>
    <col min="16137" max="16137" width="8.375" style="22" bestFit="1" customWidth="1"/>
    <col min="16138" max="16138" width="13.25" style="22" bestFit="1" customWidth="1"/>
    <col min="16139" max="16384" width="9.125" style="22"/>
  </cols>
  <sheetData>
    <row r="1" spans="2:10">
      <c r="B1" s="667" t="s">
        <v>258</v>
      </c>
      <c r="C1" s="667"/>
      <c r="D1" s="667"/>
      <c r="E1" s="667"/>
      <c r="F1" s="667"/>
      <c r="G1" s="667"/>
      <c r="H1" s="667"/>
    </row>
    <row r="2" spans="2:10">
      <c r="B2" s="1"/>
      <c r="C2" s="1"/>
      <c r="D2" s="1"/>
      <c r="E2" s="1"/>
      <c r="F2" s="1"/>
      <c r="G2" s="1"/>
      <c r="H2" s="1"/>
      <c r="I2" s="1"/>
      <c r="J2" s="1" t="s">
        <v>1</v>
      </c>
    </row>
    <row r="3" spans="2:10">
      <c r="B3" s="47" t="s">
        <v>176</v>
      </c>
      <c r="C3" s="48" t="s">
        <v>3</v>
      </c>
      <c r="D3" s="49" t="s">
        <v>4</v>
      </c>
      <c r="E3" s="50" t="s">
        <v>5</v>
      </c>
      <c r="F3" s="49" t="s">
        <v>51</v>
      </c>
      <c r="G3" s="50" t="s">
        <v>169</v>
      </c>
      <c r="H3" s="50" t="s">
        <v>177</v>
      </c>
      <c r="I3" s="49" t="s">
        <v>83</v>
      </c>
      <c r="J3" s="51" t="s">
        <v>170</v>
      </c>
    </row>
    <row r="4" spans="2:10">
      <c r="B4" s="52" t="s">
        <v>178</v>
      </c>
      <c r="C4" s="53">
        <v>311684953.2299999</v>
      </c>
      <c r="D4" s="53">
        <v>1296564412.7999997</v>
      </c>
      <c r="E4" s="53">
        <v>37843726.290000007</v>
      </c>
      <c r="F4" s="53">
        <v>145335364.91</v>
      </c>
      <c r="G4" s="53">
        <f>SUM(C4:F4)</f>
        <v>1791428457.2299998</v>
      </c>
      <c r="H4" s="39">
        <v>1891216</v>
      </c>
      <c r="I4" s="54" t="s">
        <v>85</v>
      </c>
      <c r="J4" s="55">
        <f>+G4/H4</f>
        <v>947.2363057577769</v>
      </c>
    </row>
    <row r="5" spans="2:10">
      <c r="B5" s="56" t="s">
        <v>179</v>
      </c>
      <c r="C5" s="53"/>
      <c r="D5" s="53"/>
      <c r="E5" s="53"/>
      <c r="F5" s="53"/>
      <c r="G5" s="53">
        <v>0</v>
      </c>
      <c r="H5" s="39"/>
      <c r="I5" s="54"/>
      <c r="J5" s="55"/>
    </row>
    <row r="6" spans="2:10">
      <c r="B6" s="57" t="s">
        <v>180</v>
      </c>
      <c r="C6" s="27">
        <v>1450297.06</v>
      </c>
      <c r="D6" s="27">
        <v>5077890.26</v>
      </c>
      <c r="E6" s="27">
        <v>392424.68</v>
      </c>
      <c r="F6" s="27">
        <v>445154.79</v>
      </c>
      <c r="G6" s="27">
        <f>SUM(C6:F6)</f>
        <v>7365766.79</v>
      </c>
      <c r="H6" s="58">
        <v>59</v>
      </c>
      <c r="I6" s="59" t="s">
        <v>154</v>
      </c>
      <c r="J6" s="55">
        <f>+G6/H6</f>
        <v>124843.50491525423</v>
      </c>
    </row>
    <row r="7" spans="2:10">
      <c r="B7" s="16" t="s">
        <v>181</v>
      </c>
      <c r="C7" s="60">
        <v>9152985.9100000001</v>
      </c>
      <c r="D7" s="60">
        <v>39103007.399999999</v>
      </c>
      <c r="E7" s="60">
        <v>617777.46</v>
      </c>
      <c r="F7" s="60">
        <v>7721133.1399999997</v>
      </c>
      <c r="G7" s="27">
        <f>SUM(C7:F7)</f>
        <v>56594903.910000004</v>
      </c>
      <c r="H7" s="61">
        <v>282</v>
      </c>
      <c r="I7" s="54" t="s">
        <v>85</v>
      </c>
      <c r="J7" s="55">
        <f>+G7/H7</f>
        <v>200691.1486170213</v>
      </c>
    </row>
    <row r="8" spans="2:10" ht="24.45" thickBot="1">
      <c r="B8" s="62" t="s">
        <v>6</v>
      </c>
      <c r="C8" s="63">
        <f>SUM(C4:C7)</f>
        <v>322288236.19999993</v>
      </c>
      <c r="D8" s="63">
        <f>SUM(D4:D7)</f>
        <v>1340745310.4599998</v>
      </c>
      <c r="E8" s="63">
        <f>SUM(E4:E7)</f>
        <v>38853928.430000007</v>
      </c>
      <c r="F8" s="63">
        <f>SUM(F4:F7)</f>
        <v>153501652.83999997</v>
      </c>
      <c r="G8" s="63">
        <f>SUM(G4:G7)</f>
        <v>1855389127.9299998</v>
      </c>
      <c r="H8" s="63"/>
      <c r="I8" s="64"/>
      <c r="J8" s="64"/>
    </row>
    <row r="9" spans="2:10" ht="24.45" thickTop="1"/>
    <row r="10" spans="2:10">
      <c r="C10" s="65"/>
    </row>
    <row r="11" spans="2:10">
      <c r="B11" s="66" t="s">
        <v>182</v>
      </c>
      <c r="C11" s="208"/>
      <c r="D11" s="208"/>
      <c r="E11" s="208"/>
      <c r="F11" s="208"/>
      <c r="G11" s="208"/>
    </row>
    <row r="12" spans="2:10">
      <c r="C12" s="208"/>
      <c r="D12" s="208"/>
      <c r="E12" s="208"/>
      <c r="F12" s="208"/>
      <c r="G12" s="208"/>
    </row>
    <row r="13" spans="2:10">
      <c r="C13" s="208"/>
      <c r="D13" s="208"/>
      <c r="E13" s="208"/>
      <c r="F13" s="208"/>
      <c r="G13" s="208"/>
    </row>
    <row r="14" spans="2:10">
      <c r="C14" s="208"/>
      <c r="D14" s="208"/>
      <c r="E14" s="208"/>
      <c r="F14" s="208"/>
      <c r="G14" s="208"/>
    </row>
  </sheetData>
  <mergeCells count="1">
    <mergeCell ref="B1:H1"/>
  </mergeCells>
  <pageMargins left="0.70866141732283461" right="0.70866141732283461" top="1.1417322834645669" bottom="0.74803149606299213" header="0.31496062992125984" footer="0.31496062992125984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4E70-CCB4-4AAA-8394-63384D3E933D}">
  <sheetPr>
    <tabColor rgb="FF00B050"/>
    <pageSetUpPr fitToPage="1"/>
  </sheetPr>
  <dimension ref="A1:I12"/>
  <sheetViews>
    <sheetView workbookViewId="0">
      <selection sqref="A1:I9"/>
    </sheetView>
  </sheetViews>
  <sheetFormatPr defaultRowHeight="21.1"/>
  <cols>
    <col min="1" max="1" width="55.875" style="1" bestFit="1" customWidth="1"/>
    <col min="2" max="2" width="15.75" style="1" bestFit="1" customWidth="1"/>
    <col min="3" max="3" width="17.25" style="1" bestFit="1" customWidth="1"/>
    <col min="4" max="4" width="13.75" style="1" bestFit="1" customWidth="1"/>
    <col min="5" max="5" width="14.625" style="1" bestFit="1" customWidth="1"/>
    <col min="6" max="6" width="16.125" style="1" bestFit="1" customWidth="1"/>
    <col min="7" max="7" width="9.875" style="1" bestFit="1" customWidth="1"/>
    <col min="8" max="8" width="8.375" style="1" bestFit="1" customWidth="1"/>
    <col min="9" max="9" width="13.25" style="1" bestFit="1" customWidth="1"/>
    <col min="10" max="256" width="9.125" style="1"/>
    <col min="257" max="257" width="55.875" style="1" bestFit="1" customWidth="1"/>
    <col min="258" max="258" width="15.75" style="1" bestFit="1" customWidth="1"/>
    <col min="259" max="259" width="17.25" style="1" bestFit="1" customWidth="1"/>
    <col min="260" max="260" width="13.75" style="1" bestFit="1" customWidth="1"/>
    <col min="261" max="261" width="14.625" style="1" bestFit="1" customWidth="1"/>
    <col min="262" max="262" width="16.125" style="1" bestFit="1" customWidth="1"/>
    <col min="263" max="263" width="8.625" style="1" bestFit="1" customWidth="1"/>
    <col min="264" max="264" width="8.375" style="1" bestFit="1" customWidth="1"/>
    <col min="265" max="265" width="13.25" style="1" bestFit="1" customWidth="1"/>
    <col min="266" max="512" width="9.125" style="1"/>
    <col min="513" max="513" width="55.875" style="1" bestFit="1" customWidth="1"/>
    <col min="514" max="514" width="15.75" style="1" bestFit="1" customWidth="1"/>
    <col min="515" max="515" width="17.25" style="1" bestFit="1" customWidth="1"/>
    <col min="516" max="516" width="13.75" style="1" bestFit="1" customWidth="1"/>
    <col min="517" max="517" width="14.625" style="1" bestFit="1" customWidth="1"/>
    <col min="518" max="518" width="16.125" style="1" bestFit="1" customWidth="1"/>
    <col min="519" max="519" width="8.625" style="1" bestFit="1" customWidth="1"/>
    <col min="520" max="520" width="8.375" style="1" bestFit="1" customWidth="1"/>
    <col min="521" max="521" width="13.25" style="1" bestFit="1" customWidth="1"/>
    <col min="522" max="768" width="9.125" style="1"/>
    <col min="769" max="769" width="55.875" style="1" bestFit="1" customWidth="1"/>
    <col min="770" max="770" width="15.75" style="1" bestFit="1" customWidth="1"/>
    <col min="771" max="771" width="17.25" style="1" bestFit="1" customWidth="1"/>
    <col min="772" max="772" width="13.75" style="1" bestFit="1" customWidth="1"/>
    <col min="773" max="773" width="14.625" style="1" bestFit="1" customWidth="1"/>
    <col min="774" max="774" width="16.125" style="1" bestFit="1" customWidth="1"/>
    <col min="775" max="775" width="8.625" style="1" bestFit="1" customWidth="1"/>
    <col min="776" max="776" width="8.375" style="1" bestFit="1" customWidth="1"/>
    <col min="777" max="777" width="13.25" style="1" bestFit="1" customWidth="1"/>
    <col min="778" max="1024" width="9.125" style="1"/>
    <col min="1025" max="1025" width="55.875" style="1" bestFit="1" customWidth="1"/>
    <col min="1026" max="1026" width="15.75" style="1" bestFit="1" customWidth="1"/>
    <col min="1027" max="1027" width="17.25" style="1" bestFit="1" customWidth="1"/>
    <col min="1028" max="1028" width="13.75" style="1" bestFit="1" customWidth="1"/>
    <col min="1029" max="1029" width="14.625" style="1" bestFit="1" customWidth="1"/>
    <col min="1030" max="1030" width="16.125" style="1" bestFit="1" customWidth="1"/>
    <col min="1031" max="1031" width="8.625" style="1" bestFit="1" customWidth="1"/>
    <col min="1032" max="1032" width="8.375" style="1" bestFit="1" customWidth="1"/>
    <col min="1033" max="1033" width="13.25" style="1" bestFit="1" customWidth="1"/>
    <col min="1034" max="1280" width="9.125" style="1"/>
    <col min="1281" max="1281" width="55.875" style="1" bestFit="1" customWidth="1"/>
    <col min="1282" max="1282" width="15.75" style="1" bestFit="1" customWidth="1"/>
    <col min="1283" max="1283" width="17.25" style="1" bestFit="1" customWidth="1"/>
    <col min="1284" max="1284" width="13.75" style="1" bestFit="1" customWidth="1"/>
    <col min="1285" max="1285" width="14.625" style="1" bestFit="1" customWidth="1"/>
    <col min="1286" max="1286" width="16.125" style="1" bestFit="1" customWidth="1"/>
    <col min="1287" max="1287" width="8.625" style="1" bestFit="1" customWidth="1"/>
    <col min="1288" max="1288" width="8.375" style="1" bestFit="1" customWidth="1"/>
    <col min="1289" max="1289" width="13.25" style="1" bestFit="1" customWidth="1"/>
    <col min="1290" max="1536" width="9.125" style="1"/>
    <col min="1537" max="1537" width="55.875" style="1" bestFit="1" customWidth="1"/>
    <col min="1538" max="1538" width="15.75" style="1" bestFit="1" customWidth="1"/>
    <col min="1539" max="1539" width="17.25" style="1" bestFit="1" customWidth="1"/>
    <col min="1540" max="1540" width="13.75" style="1" bestFit="1" customWidth="1"/>
    <col min="1541" max="1541" width="14.625" style="1" bestFit="1" customWidth="1"/>
    <col min="1542" max="1542" width="16.125" style="1" bestFit="1" customWidth="1"/>
    <col min="1543" max="1543" width="8.625" style="1" bestFit="1" customWidth="1"/>
    <col min="1544" max="1544" width="8.375" style="1" bestFit="1" customWidth="1"/>
    <col min="1545" max="1545" width="13.25" style="1" bestFit="1" customWidth="1"/>
    <col min="1546" max="1792" width="9.125" style="1"/>
    <col min="1793" max="1793" width="55.875" style="1" bestFit="1" customWidth="1"/>
    <col min="1794" max="1794" width="15.75" style="1" bestFit="1" customWidth="1"/>
    <col min="1795" max="1795" width="17.25" style="1" bestFit="1" customWidth="1"/>
    <col min="1796" max="1796" width="13.75" style="1" bestFit="1" customWidth="1"/>
    <col min="1797" max="1797" width="14.625" style="1" bestFit="1" customWidth="1"/>
    <col min="1798" max="1798" width="16.125" style="1" bestFit="1" customWidth="1"/>
    <col min="1799" max="1799" width="8.625" style="1" bestFit="1" customWidth="1"/>
    <col min="1800" max="1800" width="8.375" style="1" bestFit="1" customWidth="1"/>
    <col min="1801" max="1801" width="13.25" style="1" bestFit="1" customWidth="1"/>
    <col min="1802" max="2048" width="9.125" style="1"/>
    <col min="2049" max="2049" width="55.875" style="1" bestFit="1" customWidth="1"/>
    <col min="2050" max="2050" width="15.75" style="1" bestFit="1" customWidth="1"/>
    <col min="2051" max="2051" width="17.25" style="1" bestFit="1" customWidth="1"/>
    <col min="2052" max="2052" width="13.75" style="1" bestFit="1" customWidth="1"/>
    <col min="2053" max="2053" width="14.625" style="1" bestFit="1" customWidth="1"/>
    <col min="2054" max="2054" width="16.125" style="1" bestFit="1" customWidth="1"/>
    <col min="2055" max="2055" width="8.625" style="1" bestFit="1" customWidth="1"/>
    <col min="2056" max="2056" width="8.375" style="1" bestFit="1" customWidth="1"/>
    <col min="2057" max="2057" width="13.25" style="1" bestFit="1" customWidth="1"/>
    <col min="2058" max="2304" width="9.125" style="1"/>
    <col min="2305" max="2305" width="55.875" style="1" bestFit="1" customWidth="1"/>
    <col min="2306" max="2306" width="15.75" style="1" bestFit="1" customWidth="1"/>
    <col min="2307" max="2307" width="17.25" style="1" bestFit="1" customWidth="1"/>
    <col min="2308" max="2308" width="13.75" style="1" bestFit="1" customWidth="1"/>
    <col min="2309" max="2309" width="14.625" style="1" bestFit="1" customWidth="1"/>
    <col min="2310" max="2310" width="16.125" style="1" bestFit="1" customWidth="1"/>
    <col min="2311" max="2311" width="8.625" style="1" bestFit="1" customWidth="1"/>
    <col min="2312" max="2312" width="8.375" style="1" bestFit="1" customWidth="1"/>
    <col min="2313" max="2313" width="13.25" style="1" bestFit="1" customWidth="1"/>
    <col min="2314" max="2560" width="9.125" style="1"/>
    <col min="2561" max="2561" width="55.875" style="1" bestFit="1" customWidth="1"/>
    <col min="2562" max="2562" width="15.75" style="1" bestFit="1" customWidth="1"/>
    <col min="2563" max="2563" width="17.25" style="1" bestFit="1" customWidth="1"/>
    <col min="2564" max="2564" width="13.75" style="1" bestFit="1" customWidth="1"/>
    <col min="2565" max="2565" width="14.625" style="1" bestFit="1" customWidth="1"/>
    <col min="2566" max="2566" width="16.125" style="1" bestFit="1" customWidth="1"/>
    <col min="2567" max="2567" width="8.625" style="1" bestFit="1" customWidth="1"/>
    <col min="2568" max="2568" width="8.375" style="1" bestFit="1" customWidth="1"/>
    <col min="2569" max="2569" width="13.25" style="1" bestFit="1" customWidth="1"/>
    <col min="2570" max="2816" width="9.125" style="1"/>
    <col min="2817" max="2817" width="55.875" style="1" bestFit="1" customWidth="1"/>
    <col min="2818" max="2818" width="15.75" style="1" bestFit="1" customWidth="1"/>
    <col min="2819" max="2819" width="17.25" style="1" bestFit="1" customWidth="1"/>
    <col min="2820" max="2820" width="13.75" style="1" bestFit="1" customWidth="1"/>
    <col min="2821" max="2821" width="14.625" style="1" bestFit="1" customWidth="1"/>
    <col min="2822" max="2822" width="16.125" style="1" bestFit="1" customWidth="1"/>
    <col min="2823" max="2823" width="8.625" style="1" bestFit="1" customWidth="1"/>
    <col min="2824" max="2824" width="8.375" style="1" bestFit="1" customWidth="1"/>
    <col min="2825" max="2825" width="13.25" style="1" bestFit="1" customWidth="1"/>
    <col min="2826" max="3072" width="9.125" style="1"/>
    <col min="3073" max="3073" width="55.875" style="1" bestFit="1" customWidth="1"/>
    <col min="3074" max="3074" width="15.75" style="1" bestFit="1" customWidth="1"/>
    <col min="3075" max="3075" width="17.25" style="1" bestFit="1" customWidth="1"/>
    <col min="3076" max="3076" width="13.75" style="1" bestFit="1" customWidth="1"/>
    <col min="3077" max="3077" width="14.625" style="1" bestFit="1" customWidth="1"/>
    <col min="3078" max="3078" width="16.125" style="1" bestFit="1" customWidth="1"/>
    <col min="3079" max="3079" width="8.625" style="1" bestFit="1" customWidth="1"/>
    <col min="3080" max="3080" width="8.375" style="1" bestFit="1" customWidth="1"/>
    <col min="3081" max="3081" width="13.25" style="1" bestFit="1" customWidth="1"/>
    <col min="3082" max="3328" width="9.125" style="1"/>
    <col min="3329" max="3329" width="55.875" style="1" bestFit="1" customWidth="1"/>
    <col min="3330" max="3330" width="15.75" style="1" bestFit="1" customWidth="1"/>
    <col min="3331" max="3331" width="17.25" style="1" bestFit="1" customWidth="1"/>
    <col min="3332" max="3332" width="13.75" style="1" bestFit="1" customWidth="1"/>
    <col min="3333" max="3333" width="14.625" style="1" bestFit="1" customWidth="1"/>
    <col min="3334" max="3334" width="16.125" style="1" bestFit="1" customWidth="1"/>
    <col min="3335" max="3335" width="8.625" style="1" bestFit="1" customWidth="1"/>
    <col min="3336" max="3336" width="8.375" style="1" bestFit="1" customWidth="1"/>
    <col min="3337" max="3337" width="13.25" style="1" bestFit="1" customWidth="1"/>
    <col min="3338" max="3584" width="9.125" style="1"/>
    <col min="3585" max="3585" width="55.875" style="1" bestFit="1" customWidth="1"/>
    <col min="3586" max="3586" width="15.75" style="1" bestFit="1" customWidth="1"/>
    <col min="3587" max="3587" width="17.25" style="1" bestFit="1" customWidth="1"/>
    <col min="3588" max="3588" width="13.75" style="1" bestFit="1" customWidth="1"/>
    <col min="3589" max="3589" width="14.625" style="1" bestFit="1" customWidth="1"/>
    <col min="3590" max="3590" width="16.125" style="1" bestFit="1" customWidth="1"/>
    <col min="3591" max="3591" width="8.625" style="1" bestFit="1" customWidth="1"/>
    <col min="3592" max="3592" width="8.375" style="1" bestFit="1" customWidth="1"/>
    <col min="3593" max="3593" width="13.25" style="1" bestFit="1" customWidth="1"/>
    <col min="3594" max="3840" width="9.125" style="1"/>
    <col min="3841" max="3841" width="55.875" style="1" bestFit="1" customWidth="1"/>
    <col min="3842" max="3842" width="15.75" style="1" bestFit="1" customWidth="1"/>
    <col min="3843" max="3843" width="17.25" style="1" bestFit="1" customWidth="1"/>
    <col min="3844" max="3844" width="13.75" style="1" bestFit="1" customWidth="1"/>
    <col min="3845" max="3845" width="14.625" style="1" bestFit="1" customWidth="1"/>
    <col min="3846" max="3846" width="16.125" style="1" bestFit="1" customWidth="1"/>
    <col min="3847" max="3847" width="8.625" style="1" bestFit="1" customWidth="1"/>
    <col min="3848" max="3848" width="8.375" style="1" bestFit="1" customWidth="1"/>
    <col min="3849" max="3849" width="13.25" style="1" bestFit="1" customWidth="1"/>
    <col min="3850" max="4096" width="9.125" style="1"/>
    <col min="4097" max="4097" width="55.875" style="1" bestFit="1" customWidth="1"/>
    <col min="4098" max="4098" width="15.75" style="1" bestFit="1" customWidth="1"/>
    <col min="4099" max="4099" width="17.25" style="1" bestFit="1" customWidth="1"/>
    <col min="4100" max="4100" width="13.75" style="1" bestFit="1" customWidth="1"/>
    <col min="4101" max="4101" width="14.625" style="1" bestFit="1" customWidth="1"/>
    <col min="4102" max="4102" width="16.125" style="1" bestFit="1" customWidth="1"/>
    <col min="4103" max="4103" width="8.625" style="1" bestFit="1" customWidth="1"/>
    <col min="4104" max="4104" width="8.375" style="1" bestFit="1" customWidth="1"/>
    <col min="4105" max="4105" width="13.25" style="1" bestFit="1" customWidth="1"/>
    <col min="4106" max="4352" width="9.125" style="1"/>
    <col min="4353" max="4353" width="55.875" style="1" bestFit="1" customWidth="1"/>
    <col min="4354" max="4354" width="15.75" style="1" bestFit="1" customWidth="1"/>
    <col min="4355" max="4355" width="17.25" style="1" bestFit="1" customWidth="1"/>
    <col min="4356" max="4356" width="13.75" style="1" bestFit="1" customWidth="1"/>
    <col min="4357" max="4357" width="14.625" style="1" bestFit="1" customWidth="1"/>
    <col min="4358" max="4358" width="16.125" style="1" bestFit="1" customWidth="1"/>
    <col min="4359" max="4359" width="8.625" style="1" bestFit="1" customWidth="1"/>
    <col min="4360" max="4360" width="8.375" style="1" bestFit="1" customWidth="1"/>
    <col min="4361" max="4361" width="13.25" style="1" bestFit="1" customWidth="1"/>
    <col min="4362" max="4608" width="9.125" style="1"/>
    <col min="4609" max="4609" width="55.875" style="1" bestFit="1" customWidth="1"/>
    <col min="4610" max="4610" width="15.75" style="1" bestFit="1" customWidth="1"/>
    <col min="4611" max="4611" width="17.25" style="1" bestFit="1" customWidth="1"/>
    <col min="4612" max="4612" width="13.75" style="1" bestFit="1" customWidth="1"/>
    <col min="4613" max="4613" width="14.625" style="1" bestFit="1" customWidth="1"/>
    <col min="4614" max="4614" width="16.125" style="1" bestFit="1" customWidth="1"/>
    <col min="4615" max="4615" width="8.625" style="1" bestFit="1" customWidth="1"/>
    <col min="4616" max="4616" width="8.375" style="1" bestFit="1" customWidth="1"/>
    <col min="4617" max="4617" width="13.25" style="1" bestFit="1" customWidth="1"/>
    <col min="4618" max="4864" width="9.125" style="1"/>
    <col min="4865" max="4865" width="55.875" style="1" bestFit="1" customWidth="1"/>
    <col min="4866" max="4866" width="15.75" style="1" bestFit="1" customWidth="1"/>
    <col min="4867" max="4867" width="17.25" style="1" bestFit="1" customWidth="1"/>
    <col min="4868" max="4868" width="13.75" style="1" bestFit="1" customWidth="1"/>
    <col min="4869" max="4869" width="14.625" style="1" bestFit="1" customWidth="1"/>
    <col min="4870" max="4870" width="16.125" style="1" bestFit="1" customWidth="1"/>
    <col min="4871" max="4871" width="8.625" style="1" bestFit="1" customWidth="1"/>
    <col min="4872" max="4872" width="8.375" style="1" bestFit="1" customWidth="1"/>
    <col min="4873" max="4873" width="13.25" style="1" bestFit="1" customWidth="1"/>
    <col min="4874" max="5120" width="9.125" style="1"/>
    <col min="5121" max="5121" width="55.875" style="1" bestFit="1" customWidth="1"/>
    <col min="5122" max="5122" width="15.75" style="1" bestFit="1" customWidth="1"/>
    <col min="5123" max="5123" width="17.25" style="1" bestFit="1" customWidth="1"/>
    <col min="5124" max="5124" width="13.75" style="1" bestFit="1" customWidth="1"/>
    <col min="5125" max="5125" width="14.625" style="1" bestFit="1" customWidth="1"/>
    <col min="5126" max="5126" width="16.125" style="1" bestFit="1" customWidth="1"/>
    <col min="5127" max="5127" width="8.625" style="1" bestFit="1" customWidth="1"/>
    <col min="5128" max="5128" width="8.375" style="1" bestFit="1" customWidth="1"/>
    <col min="5129" max="5129" width="13.25" style="1" bestFit="1" customWidth="1"/>
    <col min="5130" max="5376" width="9.125" style="1"/>
    <col min="5377" max="5377" width="55.875" style="1" bestFit="1" customWidth="1"/>
    <col min="5378" max="5378" width="15.75" style="1" bestFit="1" customWidth="1"/>
    <col min="5379" max="5379" width="17.25" style="1" bestFit="1" customWidth="1"/>
    <col min="5380" max="5380" width="13.75" style="1" bestFit="1" customWidth="1"/>
    <col min="5381" max="5381" width="14.625" style="1" bestFit="1" customWidth="1"/>
    <col min="5382" max="5382" width="16.125" style="1" bestFit="1" customWidth="1"/>
    <col min="5383" max="5383" width="8.625" style="1" bestFit="1" customWidth="1"/>
    <col min="5384" max="5384" width="8.375" style="1" bestFit="1" customWidth="1"/>
    <col min="5385" max="5385" width="13.25" style="1" bestFit="1" customWidth="1"/>
    <col min="5386" max="5632" width="9.125" style="1"/>
    <col min="5633" max="5633" width="55.875" style="1" bestFit="1" customWidth="1"/>
    <col min="5634" max="5634" width="15.75" style="1" bestFit="1" customWidth="1"/>
    <col min="5635" max="5635" width="17.25" style="1" bestFit="1" customWidth="1"/>
    <col min="5636" max="5636" width="13.75" style="1" bestFit="1" customWidth="1"/>
    <col min="5637" max="5637" width="14.625" style="1" bestFit="1" customWidth="1"/>
    <col min="5638" max="5638" width="16.125" style="1" bestFit="1" customWidth="1"/>
    <col min="5639" max="5639" width="8.625" style="1" bestFit="1" customWidth="1"/>
    <col min="5640" max="5640" width="8.375" style="1" bestFit="1" customWidth="1"/>
    <col min="5641" max="5641" width="13.25" style="1" bestFit="1" customWidth="1"/>
    <col min="5642" max="5888" width="9.125" style="1"/>
    <col min="5889" max="5889" width="55.875" style="1" bestFit="1" customWidth="1"/>
    <col min="5890" max="5890" width="15.75" style="1" bestFit="1" customWidth="1"/>
    <col min="5891" max="5891" width="17.25" style="1" bestFit="1" customWidth="1"/>
    <col min="5892" max="5892" width="13.75" style="1" bestFit="1" customWidth="1"/>
    <col min="5893" max="5893" width="14.625" style="1" bestFit="1" customWidth="1"/>
    <col min="5894" max="5894" width="16.125" style="1" bestFit="1" customWidth="1"/>
    <col min="5895" max="5895" width="8.625" style="1" bestFit="1" customWidth="1"/>
    <col min="5896" max="5896" width="8.375" style="1" bestFit="1" customWidth="1"/>
    <col min="5897" max="5897" width="13.25" style="1" bestFit="1" customWidth="1"/>
    <col min="5898" max="6144" width="9.125" style="1"/>
    <col min="6145" max="6145" width="55.875" style="1" bestFit="1" customWidth="1"/>
    <col min="6146" max="6146" width="15.75" style="1" bestFit="1" customWidth="1"/>
    <col min="6147" max="6147" width="17.25" style="1" bestFit="1" customWidth="1"/>
    <col min="6148" max="6148" width="13.75" style="1" bestFit="1" customWidth="1"/>
    <col min="6149" max="6149" width="14.625" style="1" bestFit="1" customWidth="1"/>
    <col min="6150" max="6150" width="16.125" style="1" bestFit="1" customWidth="1"/>
    <col min="6151" max="6151" width="8.625" style="1" bestFit="1" customWidth="1"/>
    <col min="6152" max="6152" width="8.375" style="1" bestFit="1" customWidth="1"/>
    <col min="6153" max="6153" width="13.25" style="1" bestFit="1" customWidth="1"/>
    <col min="6154" max="6400" width="9.125" style="1"/>
    <col min="6401" max="6401" width="55.875" style="1" bestFit="1" customWidth="1"/>
    <col min="6402" max="6402" width="15.75" style="1" bestFit="1" customWidth="1"/>
    <col min="6403" max="6403" width="17.25" style="1" bestFit="1" customWidth="1"/>
    <col min="6404" max="6404" width="13.75" style="1" bestFit="1" customWidth="1"/>
    <col min="6405" max="6405" width="14.625" style="1" bestFit="1" customWidth="1"/>
    <col min="6406" max="6406" width="16.125" style="1" bestFit="1" customWidth="1"/>
    <col min="6407" max="6407" width="8.625" style="1" bestFit="1" customWidth="1"/>
    <col min="6408" max="6408" width="8.375" style="1" bestFit="1" customWidth="1"/>
    <col min="6409" max="6409" width="13.25" style="1" bestFit="1" customWidth="1"/>
    <col min="6410" max="6656" width="9.125" style="1"/>
    <col min="6657" max="6657" width="55.875" style="1" bestFit="1" customWidth="1"/>
    <col min="6658" max="6658" width="15.75" style="1" bestFit="1" customWidth="1"/>
    <col min="6659" max="6659" width="17.25" style="1" bestFit="1" customWidth="1"/>
    <col min="6660" max="6660" width="13.75" style="1" bestFit="1" customWidth="1"/>
    <col min="6661" max="6661" width="14.625" style="1" bestFit="1" customWidth="1"/>
    <col min="6662" max="6662" width="16.125" style="1" bestFit="1" customWidth="1"/>
    <col min="6663" max="6663" width="8.625" style="1" bestFit="1" customWidth="1"/>
    <col min="6664" max="6664" width="8.375" style="1" bestFit="1" customWidth="1"/>
    <col min="6665" max="6665" width="13.25" style="1" bestFit="1" customWidth="1"/>
    <col min="6666" max="6912" width="9.125" style="1"/>
    <col min="6913" max="6913" width="55.875" style="1" bestFit="1" customWidth="1"/>
    <col min="6914" max="6914" width="15.75" style="1" bestFit="1" customWidth="1"/>
    <col min="6915" max="6915" width="17.25" style="1" bestFit="1" customWidth="1"/>
    <col min="6916" max="6916" width="13.75" style="1" bestFit="1" customWidth="1"/>
    <col min="6917" max="6917" width="14.625" style="1" bestFit="1" customWidth="1"/>
    <col min="6918" max="6918" width="16.125" style="1" bestFit="1" customWidth="1"/>
    <col min="6919" max="6919" width="8.625" style="1" bestFit="1" customWidth="1"/>
    <col min="6920" max="6920" width="8.375" style="1" bestFit="1" customWidth="1"/>
    <col min="6921" max="6921" width="13.25" style="1" bestFit="1" customWidth="1"/>
    <col min="6922" max="7168" width="9.125" style="1"/>
    <col min="7169" max="7169" width="55.875" style="1" bestFit="1" customWidth="1"/>
    <col min="7170" max="7170" width="15.75" style="1" bestFit="1" customWidth="1"/>
    <col min="7171" max="7171" width="17.25" style="1" bestFit="1" customWidth="1"/>
    <col min="7172" max="7172" width="13.75" style="1" bestFit="1" customWidth="1"/>
    <col min="7173" max="7173" width="14.625" style="1" bestFit="1" customWidth="1"/>
    <col min="7174" max="7174" width="16.125" style="1" bestFit="1" customWidth="1"/>
    <col min="7175" max="7175" width="8.625" style="1" bestFit="1" customWidth="1"/>
    <col min="7176" max="7176" width="8.375" style="1" bestFit="1" customWidth="1"/>
    <col min="7177" max="7177" width="13.25" style="1" bestFit="1" customWidth="1"/>
    <col min="7178" max="7424" width="9.125" style="1"/>
    <col min="7425" max="7425" width="55.875" style="1" bestFit="1" customWidth="1"/>
    <col min="7426" max="7426" width="15.75" style="1" bestFit="1" customWidth="1"/>
    <col min="7427" max="7427" width="17.25" style="1" bestFit="1" customWidth="1"/>
    <col min="7428" max="7428" width="13.75" style="1" bestFit="1" customWidth="1"/>
    <col min="7429" max="7429" width="14.625" style="1" bestFit="1" customWidth="1"/>
    <col min="7430" max="7430" width="16.125" style="1" bestFit="1" customWidth="1"/>
    <col min="7431" max="7431" width="8.625" style="1" bestFit="1" customWidth="1"/>
    <col min="7432" max="7432" width="8.375" style="1" bestFit="1" customWidth="1"/>
    <col min="7433" max="7433" width="13.25" style="1" bestFit="1" customWidth="1"/>
    <col min="7434" max="7680" width="9.125" style="1"/>
    <col min="7681" max="7681" width="55.875" style="1" bestFit="1" customWidth="1"/>
    <col min="7682" max="7682" width="15.75" style="1" bestFit="1" customWidth="1"/>
    <col min="7683" max="7683" width="17.25" style="1" bestFit="1" customWidth="1"/>
    <col min="7684" max="7684" width="13.75" style="1" bestFit="1" customWidth="1"/>
    <col min="7685" max="7685" width="14.625" style="1" bestFit="1" customWidth="1"/>
    <col min="7686" max="7686" width="16.125" style="1" bestFit="1" customWidth="1"/>
    <col min="7687" max="7687" width="8.625" style="1" bestFit="1" customWidth="1"/>
    <col min="7688" max="7688" width="8.375" style="1" bestFit="1" customWidth="1"/>
    <col min="7689" max="7689" width="13.25" style="1" bestFit="1" customWidth="1"/>
    <col min="7690" max="7936" width="9.125" style="1"/>
    <col min="7937" max="7937" width="55.875" style="1" bestFit="1" customWidth="1"/>
    <col min="7938" max="7938" width="15.75" style="1" bestFit="1" customWidth="1"/>
    <col min="7939" max="7939" width="17.25" style="1" bestFit="1" customWidth="1"/>
    <col min="7940" max="7940" width="13.75" style="1" bestFit="1" customWidth="1"/>
    <col min="7941" max="7941" width="14.625" style="1" bestFit="1" customWidth="1"/>
    <col min="7942" max="7942" width="16.125" style="1" bestFit="1" customWidth="1"/>
    <col min="7943" max="7943" width="8.625" style="1" bestFit="1" customWidth="1"/>
    <col min="7944" max="7944" width="8.375" style="1" bestFit="1" customWidth="1"/>
    <col min="7945" max="7945" width="13.25" style="1" bestFit="1" customWidth="1"/>
    <col min="7946" max="8192" width="9.125" style="1"/>
    <col min="8193" max="8193" width="55.875" style="1" bestFit="1" customWidth="1"/>
    <col min="8194" max="8194" width="15.75" style="1" bestFit="1" customWidth="1"/>
    <col min="8195" max="8195" width="17.25" style="1" bestFit="1" customWidth="1"/>
    <col min="8196" max="8196" width="13.75" style="1" bestFit="1" customWidth="1"/>
    <col min="8197" max="8197" width="14.625" style="1" bestFit="1" customWidth="1"/>
    <col min="8198" max="8198" width="16.125" style="1" bestFit="1" customWidth="1"/>
    <col min="8199" max="8199" width="8.625" style="1" bestFit="1" customWidth="1"/>
    <col min="8200" max="8200" width="8.375" style="1" bestFit="1" customWidth="1"/>
    <col min="8201" max="8201" width="13.25" style="1" bestFit="1" customWidth="1"/>
    <col min="8202" max="8448" width="9.125" style="1"/>
    <col min="8449" max="8449" width="55.875" style="1" bestFit="1" customWidth="1"/>
    <col min="8450" max="8450" width="15.75" style="1" bestFit="1" customWidth="1"/>
    <col min="8451" max="8451" width="17.25" style="1" bestFit="1" customWidth="1"/>
    <col min="8452" max="8452" width="13.75" style="1" bestFit="1" customWidth="1"/>
    <col min="8453" max="8453" width="14.625" style="1" bestFit="1" customWidth="1"/>
    <col min="8454" max="8454" width="16.125" style="1" bestFit="1" customWidth="1"/>
    <col min="8455" max="8455" width="8.625" style="1" bestFit="1" customWidth="1"/>
    <col min="8456" max="8456" width="8.375" style="1" bestFit="1" customWidth="1"/>
    <col min="8457" max="8457" width="13.25" style="1" bestFit="1" customWidth="1"/>
    <col min="8458" max="8704" width="9.125" style="1"/>
    <col min="8705" max="8705" width="55.875" style="1" bestFit="1" customWidth="1"/>
    <col min="8706" max="8706" width="15.75" style="1" bestFit="1" customWidth="1"/>
    <col min="8707" max="8707" width="17.25" style="1" bestFit="1" customWidth="1"/>
    <col min="8708" max="8708" width="13.75" style="1" bestFit="1" customWidth="1"/>
    <col min="8709" max="8709" width="14.625" style="1" bestFit="1" customWidth="1"/>
    <col min="8710" max="8710" width="16.125" style="1" bestFit="1" customWidth="1"/>
    <col min="8711" max="8711" width="8.625" style="1" bestFit="1" customWidth="1"/>
    <col min="8712" max="8712" width="8.375" style="1" bestFit="1" customWidth="1"/>
    <col min="8713" max="8713" width="13.25" style="1" bestFit="1" customWidth="1"/>
    <col min="8714" max="8960" width="9.125" style="1"/>
    <col min="8961" max="8961" width="55.875" style="1" bestFit="1" customWidth="1"/>
    <col min="8962" max="8962" width="15.75" style="1" bestFit="1" customWidth="1"/>
    <col min="8963" max="8963" width="17.25" style="1" bestFit="1" customWidth="1"/>
    <col min="8964" max="8964" width="13.75" style="1" bestFit="1" customWidth="1"/>
    <col min="8965" max="8965" width="14.625" style="1" bestFit="1" customWidth="1"/>
    <col min="8966" max="8966" width="16.125" style="1" bestFit="1" customWidth="1"/>
    <col min="8967" max="8967" width="8.625" style="1" bestFit="1" customWidth="1"/>
    <col min="8968" max="8968" width="8.375" style="1" bestFit="1" customWidth="1"/>
    <col min="8969" max="8969" width="13.25" style="1" bestFit="1" customWidth="1"/>
    <col min="8970" max="9216" width="9.125" style="1"/>
    <col min="9217" max="9217" width="55.875" style="1" bestFit="1" customWidth="1"/>
    <col min="9218" max="9218" width="15.75" style="1" bestFit="1" customWidth="1"/>
    <col min="9219" max="9219" width="17.25" style="1" bestFit="1" customWidth="1"/>
    <col min="9220" max="9220" width="13.75" style="1" bestFit="1" customWidth="1"/>
    <col min="9221" max="9221" width="14.625" style="1" bestFit="1" customWidth="1"/>
    <col min="9222" max="9222" width="16.125" style="1" bestFit="1" customWidth="1"/>
    <col min="9223" max="9223" width="8.625" style="1" bestFit="1" customWidth="1"/>
    <col min="9224" max="9224" width="8.375" style="1" bestFit="1" customWidth="1"/>
    <col min="9225" max="9225" width="13.25" style="1" bestFit="1" customWidth="1"/>
    <col min="9226" max="9472" width="9.125" style="1"/>
    <col min="9473" max="9473" width="55.875" style="1" bestFit="1" customWidth="1"/>
    <col min="9474" max="9474" width="15.75" style="1" bestFit="1" customWidth="1"/>
    <col min="9475" max="9475" width="17.25" style="1" bestFit="1" customWidth="1"/>
    <col min="9476" max="9476" width="13.75" style="1" bestFit="1" customWidth="1"/>
    <col min="9477" max="9477" width="14.625" style="1" bestFit="1" customWidth="1"/>
    <col min="9478" max="9478" width="16.125" style="1" bestFit="1" customWidth="1"/>
    <col min="9479" max="9479" width="8.625" style="1" bestFit="1" customWidth="1"/>
    <col min="9480" max="9480" width="8.375" style="1" bestFit="1" customWidth="1"/>
    <col min="9481" max="9481" width="13.25" style="1" bestFit="1" customWidth="1"/>
    <col min="9482" max="9728" width="9.125" style="1"/>
    <col min="9729" max="9729" width="55.875" style="1" bestFit="1" customWidth="1"/>
    <col min="9730" max="9730" width="15.75" style="1" bestFit="1" customWidth="1"/>
    <col min="9731" max="9731" width="17.25" style="1" bestFit="1" customWidth="1"/>
    <col min="9732" max="9732" width="13.75" style="1" bestFit="1" customWidth="1"/>
    <col min="9733" max="9733" width="14.625" style="1" bestFit="1" customWidth="1"/>
    <col min="9734" max="9734" width="16.125" style="1" bestFit="1" customWidth="1"/>
    <col min="9735" max="9735" width="8.625" style="1" bestFit="1" customWidth="1"/>
    <col min="9736" max="9736" width="8.375" style="1" bestFit="1" customWidth="1"/>
    <col min="9737" max="9737" width="13.25" style="1" bestFit="1" customWidth="1"/>
    <col min="9738" max="9984" width="9.125" style="1"/>
    <col min="9985" max="9985" width="55.875" style="1" bestFit="1" customWidth="1"/>
    <col min="9986" max="9986" width="15.75" style="1" bestFit="1" customWidth="1"/>
    <col min="9987" max="9987" width="17.25" style="1" bestFit="1" customWidth="1"/>
    <col min="9988" max="9988" width="13.75" style="1" bestFit="1" customWidth="1"/>
    <col min="9989" max="9989" width="14.625" style="1" bestFit="1" customWidth="1"/>
    <col min="9990" max="9990" width="16.125" style="1" bestFit="1" customWidth="1"/>
    <col min="9991" max="9991" width="8.625" style="1" bestFit="1" customWidth="1"/>
    <col min="9992" max="9992" width="8.375" style="1" bestFit="1" customWidth="1"/>
    <col min="9993" max="9993" width="13.25" style="1" bestFit="1" customWidth="1"/>
    <col min="9994" max="10240" width="9.125" style="1"/>
    <col min="10241" max="10241" width="55.875" style="1" bestFit="1" customWidth="1"/>
    <col min="10242" max="10242" width="15.75" style="1" bestFit="1" customWidth="1"/>
    <col min="10243" max="10243" width="17.25" style="1" bestFit="1" customWidth="1"/>
    <col min="10244" max="10244" width="13.75" style="1" bestFit="1" customWidth="1"/>
    <col min="10245" max="10245" width="14.625" style="1" bestFit="1" customWidth="1"/>
    <col min="10246" max="10246" width="16.125" style="1" bestFit="1" customWidth="1"/>
    <col min="10247" max="10247" width="8.625" style="1" bestFit="1" customWidth="1"/>
    <col min="10248" max="10248" width="8.375" style="1" bestFit="1" customWidth="1"/>
    <col min="10249" max="10249" width="13.25" style="1" bestFit="1" customWidth="1"/>
    <col min="10250" max="10496" width="9.125" style="1"/>
    <col min="10497" max="10497" width="55.875" style="1" bestFit="1" customWidth="1"/>
    <col min="10498" max="10498" width="15.75" style="1" bestFit="1" customWidth="1"/>
    <col min="10499" max="10499" width="17.25" style="1" bestFit="1" customWidth="1"/>
    <col min="10500" max="10500" width="13.75" style="1" bestFit="1" customWidth="1"/>
    <col min="10501" max="10501" width="14.625" style="1" bestFit="1" customWidth="1"/>
    <col min="10502" max="10502" width="16.125" style="1" bestFit="1" customWidth="1"/>
    <col min="10503" max="10503" width="8.625" style="1" bestFit="1" customWidth="1"/>
    <col min="10504" max="10504" width="8.375" style="1" bestFit="1" customWidth="1"/>
    <col min="10505" max="10505" width="13.25" style="1" bestFit="1" customWidth="1"/>
    <col min="10506" max="10752" width="9.125" style="1"/>
    <col min="10753" max="10753" width="55.875" style="1" bestFit="1" customWidth="1"/>
    <col min="10754" max="10754" width="15.75" style="1" bestFit="1" customWidth="1"/>
    <col min="10755" max="10755" width="17.25" style="1" bestFit="1" customWidth="1"/>
    <col min="10756" max="10756" width="13.75" style="1" bestFit="1" customWidth="1"/>
    <col min="10757" max="10757" width="14.625" style="1" bestFit="1" customWidth="1"/>
    <col min="10758" max="10758" width="16.125" style="1" bestFit="1" customWidth="1"/>
    <col min="10759" max="10759" width="8.625" style="1" bestFit="1" customWidth="1"/>
    <col min="10760" max="10760" width="8.375" style="1" bestFit="1" customWidth="1"/>
    <col min="10761" max="10761" width="13.25" style="1" bestFit="1" customWidth="1"/>
    <col min="10762" max="11008" width="9.125" style="1"/>
    <col min="11009" max="11009" width="55.875" style="1" bestFit="1" customWidth="1"/>
    <col min="11010" max="11010" width="15.75" style="1" bestFit="1" customWidth="1"/>
    <col min="11011" max="11011" width="17.25" style="1" bestFit="1" customWidth="1"/>
    <col min="11012" max="11012" width="13.75" style="1" bestFit="1" customWidth="1"/>
    <col min="11013" max="11013" width="14.625" style="1" bestFit="1" customWidth="1"/>
    <col min="11014" max="11014" width="16.125" style="1" bestFit="1" customWidth="1"/>
    <col min="11015" max="11015" width="8.625" style="1" bestFit="1" customWidth="1"/>
    <col min="11016" max="11016" width="8.375" style="1" bestFit="1" customWidth="1"/>
    <col min="11017" max="11017" width="13.25" style="1" bestFit="1" customWidth="1"/>
    <col min="11018" max="11264" width="9.125" style="1"/>
    <col min="11265" max="11265" width="55.875" style="1" bestFit="1" customWidth="1"/>
    <col min="11266" max="11266" width="15.75" style="1" bestFit="1" customWidth="1"/>
    <col min="11267" max="11267" width="17.25" style="1" bestFit="1" customWidth="1"/>
    <col min="11268" max="11268" width="13.75" style="1" bestFit="1" customWidth="1"/>
    <col min="11269" max="11269" width="14.625" style="1" bestFit="1" customWidth="1"/>
    <col min="11270" max="11270" width="16.125" style="1" bestFit="1" customWidth="1"/>
    <col min="11271" max="11271" width="8.625" style="1" bestFit="1" customWidth="1"/>
    <col min="11272" max="11272" width="8.375" style="1" bestFit="1" customWidth="1"/>
    <col min="11273" max="11273" width="13.25" style="1" bestFit="1" customWidth="1"/>
    <col min="11274" max="11520" width="9.125" style="1"/>
    <col min="11521" max="11521" width="55.875" style="1" bestFit="1" customWidth="1"/>
    <col min="11522" max="11522" width="15.75" style="1" bestFit="1" customWidth="1"/>
    <col min="11523" max="11523" width="17.25" style="1" bestFit="1" customWidth="1"/>
    <col min="11524" max="11524" width="13.75" style="1" bestFit="1" customWidth="1"/>
    <col min="11525" max="11525" width="14.625" style="1" bestFit="1" customWidth="1"/>
    <col min="11526" max="11526" width="16.125" style="1" bestFit="1" customWidth="1"/>
    <col min="11527" max="11527" width="8.625" style="1" bestFit="1" customWidth="1"/>
    <col min="11528" max="11528" width="8.375" style="1" bestFit="1" customWidth="1"/>
    <col min="11529" max="11529" width="13.25" style="1" bestFit="1" customWidth="1"/>
    <col min="11530" max="11776" width="9.125" style="1"/>
    <col min="11777" max="11777" width="55.875" style="1" bestFit="1" customWidth="1"/>
    <col min="11778" max="11778" width="15.75" style="1" bestFit="1" customWidth="1"/>
    <col min="11779" max="11779" width="17.25" style="1" bestFit="1" customWidth="1"/>
    <col min="11780" max="11780" width="13.75" style="1" bestFit="1" customWidth="1"/>
    <col min="11781" max="11781" width="14.625" style="1" bestFit="1" customWidth="1"/>
    <col min="11782" max="11782" width="16.125" style="1" bestFit="1" customWidth="1"/>
    <col min="11783" max="11783" width="8.625" style="1" bestFit="1" customWidth="1"/>
    <col min="11784" max="11784" width="8.375" style="1" bestFit="1" customWidth="1"/>
    <col min="11785" max="11785" width="13.25" style="1" bestFit="1" customWidth="1"/>
    <col min="11786" max="12032" width="9.125" style="1"/>
    <col min="12033" max="12033" width="55.875" style="1" bestFit="1" customWidth="1"/>
    <col min="12034" max="12034" width="15.75" style="1" bestFit="1" customWidth="1"/>
    <col min="12035" max="12035" width="17.25" style="1" bestFit="1" customWidth="1"/>
    <col min="12036" max="12036" width="13.75" style="1" bestFit="1" customWidth="1"/>
    <col min="12037" max="12037" width="14.625" style="1" bestFit="1" customWidth="1"/>
    <col min="12038" max="12038" width="16.125" style="1" bestFit="1" customWidth="1"/>
    <col min="12039" max="12039" width="8.625" style="1" bestFit="1" customWidth="1"/>
    <col min="12040" max="12040" width="8.375" style="1" bestFit="1" customWidth="1"/>
    <col min="12041" max="12041" width="13.25" style="1" bestFit="1" customWidth="1"/>
    <col min="12042" max="12288" width="9.125" style="1"/>
    <col min="12289" max="12289" width="55.875" style="1" bestFit="1" customWidth="1"/>
    <col min="12290" max="12290" width="15.75" style="1" bestFit="1" customWidth="1"/>
    <col min="12291" max="12291" width="17.25" style="1" bestFit="1" customWidth="1"/>
    <col min="12292" max="12292" width="13.75" style="1" bestFit="1" customWidth="1"/>
    <col min="12293" max="12293" width="14.625" style="1" bestFit="1" customWidth="1"/>
    <col min="12294" max="12294" width="16.125" style="1" bestFit="1" customWidth="1"/>
    <col min="12295" max="12295" width="8.625" style="1" bestFit="1" customWidth="1"/>
    <col min="12296" max="12296" width="8.375" style="1" bestFit="1" customWidth="1"/>
    <col min="12297" max="12297" width="13.25" style="1" bestFit="1" customWidth="1"/>
    <col min="12298" max="12544" width="9.125" style="1"/>
    <col min="12545" max="12545" width="55.875" style="1" bestFit="1" customWidth="1"/>
    <col min="12546" max="12546" width="15.75" style="1" bestFit="1" customWidth="1"/>
    <col min="12547" max="12547" width="17.25" style="1" bestFit="1" customWidth="1"/>
    <col min="12548" max="12548" width="13.75" style="1" bestFit="1" customWidth="1"/>
    <col min="12549" max="12549" width="14.625" style="1" bestFit="1" customWidth="1"/>
    <col min="12550" max="12550" width="16.125" style="1" bestFit="1" customWidth="1"/>
    <col min="12551" max="12551" width="8.625" style="1" bestFit="1" customWidth="1"/>
    <col min="12552" max="12552" width="8.375" style="1" bestFit="1" customWidth="1"/>
    <col min="12553" max="12553" width="13.25" style="1" bestFit="1" customWidth="1"/>
    <col min="12554" max="12800" width="9.125" style="1"/>
    <col min="12801" max="12801" width="55.875" style="1" bestFit="1" customWidth="1"/>
    <col min="12802" max="12802" width="15.75" style="1" bestFit="1" customWidth="1"/>
    <col min="12803" max="12803" width="17.25" style="1" bestFit="1" customWidth="1"/>
    <col min="12804" max="12804" width="13.75" style="1" bestFit="1" customWidth="1"/>
    <col min="12805" max="12805" width="14.625" style="1" bestFit="1" customWidth="1"/>
    <col min="12806" max="12806" width="16.125" style="1" bestFit="1" customWidth="1"/>
    <col min="12807" max="12807" width="8.625" style="1" bestFit="1" customWidth="1"/>
    <col min="12808" max="12808" width="8.375" style="1" bestFit="1" customWidth="1"/>
    <col min="12809" max="12809" width="13.25" style="1" bestFit="1" customWidth="1"/>
    <col min="12810" max="13056" width="9.125" style="1"/>
    <col min="13057" max="13057" width="55.875" style="1" bestFit="1" customWidth="1"/>
    <col min="13058" max="13058" width="15.75" style="1" bestFit="1" customWidth="1"/>
    <col min="13059" max="13059" width="17.25" style="1" bestFit="1" customWidth="1"/>
    <col min="13060" max="13060" width="13.75" style="1" bestFit="1" customWidth="1"/>
    <col min="13061" max="13061" width="14.625" style="1" bestFit="1" customWidth="1"/>
    <col min="13062" max="13062" width="16.125" style="1" bestFit="1" customWidth="1"/>
    <col min="13063" max="13063" width="8.625" style="1" bestFit="1" customWidth="1"/>
    <col min="13064" max="13064" width="8.375" style="1" bestFit="1" customWidth="1"/>
    <col min="13065" max="13065" width="13.25" style="1" bestFit="1" customWidth="1"/>
    <col min="13066" max="13312" width="9.125" style="1"/>
    <col min="13313" max="13313" width="55.875" style="1" bestFit="1" customWidth="1"/>
    <col min="13314" max="13314" width="15.75" style="1" bestFit="1" customWidth="1"/>
    <col min="13315" max="13315" width="17.25" style="1" bestFit="1" customWidth="1"/>
    <col min="13316" max="13316" width="13.75" style="1" bestFit="1" customWidth="1"/>
    <col min="13317" max="13317" width="14.625" style="1" bestFit="1" customWidth="1"/>
    <col min="13318" max="13318" width="16.125" style="1" bestFit="1" customWidth="1"/>
    <col min="13319" max="13319" width="8.625" style="1" bestFit="1" customWidth="1"/>
    <col min="13320" max="13320" width="8.375" style="1" bestFit="1" customWidth="1"/>
    <col min="13321" max="13321" width="13.25" style="1" bestFit="1" customWidth="1"/>
    <col min="13322" max="13568" width="9.125" style="1"/>
    <col min="13569" max="13569" width="55.875" style="1" bestFit="1" customWidth="1"/>
    <col min="13570" max="13570" width="15.75" style="1" bestFit="1" customWidth="1"/>
    <col min="13571" max="13571" width="17.25" style="1" bestFit="1" customWidth="1"/>
    <col min="13572" max="13572" width="13.75" style="1" bestFit="1" customWidth="1"/>
    <col min="13573" max="13573" width="14.625" style="1" bestFit="1" customWidth="1"/>
    <col min="13574" max="13574" width="16.125" style="1" bestFit="1" customWidth="1"/>
    <col min="13575" max="13575" width="8.625" style="1" bestFit="1" customWidth="1"/>
    <col min="13576" max="13576" width="8.375" style="1" bestFit="1" customWidth="1"/>
    <col min="13577" max="13577" width="13.25" style="1" bestFit="1" customWidth="1"/>
    <col min="13578" max="13824" width="9.125" style="1"/>
    <col min="13825" max="13825" width="55.875" style="1" bestFit="1" customWidth="1"/>
    <col min="13826" max="13826" width="15.75" style="1" bestFit="1" customWidth="1"/>
    <col min="13827" max="13827" width="17.25" style="1" bestFit="1" customWidth="1"/>
    <col min="13828" max="13828" width="13.75" style="1" bestFit="1" customWidth="1"/>
    <col min="13829" max="13829" width="14.625" style="1" bestFit="1" customWidth="1"/>
    <col min="13830" max="13830" width="16.125" style="1" bestFit="1" customWidth="1"/>
    <col min="13831" max="13831" width="8.625" style="1" bestFit="1" customWidth="1"/>
    <col min="13832" max="13832" width="8.375" style="1" bestFit="1" customWidth="1"/>
    <col min="13833" max="13833" width="13.25" style="1" bestFit="1" customWidth="1"/>
    <col min="13834" max="14080" width="9.125" style="1"/>
    <col min="14081" max="14081" width="55.875" style="1" bestFit="1" customWidth="1"/>
    <col min="14082" max="14082" width="15.75" style="1" bestFit="1" customWidth="1"/>
    <col min="14083" max="14083" width="17.25" style="1" bestFit="1" customWidth="1"/>
    <col min="14084" max="14084" width="13.75" style="1" bestFit="1" customWidth="1"/>
    <col min="14085" max="14085" width="14.625" style="1" bestFit="1" customWidth="1"/>
    <col min="14086" max="14086" width="16.125" style="1" bestFit="1" customWidth="1"/>
    <col min="14087" max="14087" width="8.625" style="1" bestFit="1" customWidth="1"/>
    <col min="14088" max="14088" width="8.375" style="1" bestFit="1" customWidth="1"/>
    <col min="14089" max="14089" width="13.25" style="1" bestFit="1" customWidth="1"/>
    <col min="14090" max="14336" width="9.125" style="1"/>
    <col min="14337" max="14337" width="55.875" style="1" bestFit="1" customWidth="1"/>
    <col min="14338" max="14338" width="15.75" style="1" bestFit="1" customWidth="1"/>
    <col min="14339" max="14339" width="17.25" style="1" bestFit="1" customWidth="1"/>
    <col min="14340" max="14340" width="13.75" style="1" bestFit="1" customWidth="1"/>
    <col min="14341" max="14341" width="14.625" style="1" bestFit="1" customWidth="1"/>
    <col min="14342" max="14342" width="16.125" style="1" bestFit="1" customWidth="1"/>
    <col min="14343" max="14343" width="8.625" style="1" bestFit="1" customWidth="1"/>
    <col min="14344" max="14344" width="8.375" style="1" bestFit="1" customWidth="1"/>
    <col min="14345" max="14345" width="13.25" style="1" bestFit="1" customWidth="1"/>
    <col min="14346" max="14592" width="9.125" style="1"/>
    <col min="14593" max="14593" width="55.875" style="1" bestFit="1" customWidth="1"/>
    <col min="14594" max="14594" width="15.75" style="1" bestFit="1" customWidth="1"/>
    <col min="14595" max="14595" width="17.25" style="1" bestFit="1" customWidth="1"/>
    <col min="14596" max="14596" width="13.75" style="1" bestFit="1" customWidth="1"/>
    <col min="14597" max="14597" width="14.625" style="1" bestFit="1" customWidth="1"/>
    <col min="14598" max="14598" width="16.125" style="1" bestFit="1" customWidth="1"/>
    <col min="14599" max="14599" width="8.625" style="1" bestFit="1" customWidth="1"/>
    <col min="14600" max="14600" width="8.375" style="1" bestFit="1" customWidth="1"/>
    <col min="14601" max="14601" width="13.25" style="1" bestFit="1" customWidth="1"/>
    <col min="14602" max="14848" width="9.125" style="1"/>
    <col min="14849" max="14849" width="55.875" style="1" bestFit="1" customWidth="1"/>
    <col min="14850" max="14850" width="15.75" style="1" bestFit="1" customWidth="1"/>
    <col min="14851" max="14851" width="17.25" style="1" bestFit="1" customWidth="1"/>
    <col min="14852" max="14852" width="13.75" style="1" bestFit="1" customWidth="1"/>
    <col min="14853" max="14853" width="14.625" style="1" bestFit="1" customWidth="1"/>
    <col min="14854" max="14854" width="16.125" style="1" bestFit="1" customWidth="1"/>
    <col min="14855" max="14855" width="8.625" style="1" bestFit="1" customWidth="1"/>
    <col min="14856" max="14856" width="8.375" style="1" bestFit="1" customWidth="1"/>
    <col min="14857" max="14857" width="13.25" style="1" bestFit="1" customWidth="1"/>
    <col min="14858" max="15104" width="9.125" style="1"/>
    <col min="15105" max="15105" width="55.875" style="1" bestFit="1" customWidth="1"/>
    <col min="15106" max="15106" width="15.75" style="1" bestFit="1" customWidth="1"/>
    <col min="15107" max="15107" width="17.25" style="1" bestFit="1" customWidth="1"/>
    <col min="15108" max="15108" width="13.75" style="1" bestFit="1" customWidth="1"/>
    <col min="15109" max="15109" width="14.625" style="1" bestFit="1" customWidth="1"/>
    <col min="15110" max="15110" width="16.125" style="1" bestFit="1" customWidth="1"/>
    <col min="15111" max="15111" width="8.625" style="1" bestFit="1" customWidth="1"/>
    <col min="15112" max="15112" width="8.375" style="1" bestFit="1" customWidth="1"/>
    <col min="15113" max="15113" width="13.25" style="1" bestFit="1" customWidth="1"/>
    <col min="15114" max="15360" width="9.125" style="1"/>
    <col min="15361" max="15361" width="55.875" style="1" bestFit="1" customWidth="1"/>
    <col min="15362" max="15362" width="15.75" style="1" bestFit="1" customWidth="1"/>
    <col min="15363" max="15363" width="17.25" style="1" bestFit="1" customWidth="1"/>
    <col min="15364" max="15364" width="13.75" style="1" bestFit="1" customWidth="1"/>
    <col min="15365" max="15365" width="14.625" style="1" bestFit="1" customWidth="1"/>
    <col min="15366" max="15366" width="16.125" style="1" bestFit="1" customWidth="1"/>
    <col min="15367" max="15367" width="8.625" style="1" bestFit="1" customWidth="1"/>
    <col min="15368" max="15368" width="8.375" style="1" bestFit="1" customWidth="1"/>
    <col min="15369" max="15369" width="13.25" style="1" bestFit="1" customWidth="1"/>
    <col min="15370" max="15616" width="9.125" style="1"/>
    <col min="15617" max="15617" width="55.875" style="1" bestFit="1" customWidth="1"/>
    <col min="15618" max="15618" width="15.75" style="1" bestFit="1" customWidth="1"/>
    <col min="15619" max="15619" width="17.25" style="1" bestFit="1" customWidth="1"/>
    <col min="15620" max="15620" width="13.75" style="1" bestFit="1" customWidth="1"/>
    <col min="15621" max="15621" width="14.625" style="1" bestFit="1" customWidth="1"/>
    <col min="15622" max="15622" width="16.125" style="1" bestFit="1" customWidth="1"/>
    <col min="15623" max="15623" width="8.625" style="1" bestFit="1" customWidth="1"/>
    <col min="15624" max="15624" width="8.375" style="1" bestFit="1" customWidth="1"/>
    <col min="15625" max="15625" width="13.25" style="1" bestFit="1" customWidth="1"/>
    <col min="15626" max="15872" width="9.125" style="1"/>
    <col min="15873" max="15873" width="55.875" style="1" bestFit="1" customWidth="1"/>
    <col min="15874" max="15874" width="15.75" style="1" bestFit="1" customWidth="1"/>
    <col min="15875" max="15875" width="17.25" style="1" bestFit="1" customWidth="1"/>
    <col min="15876" max="15876" width="13.75" style="1" bestFit="1" customWidth="1"/>
    <col min="15877" max="15877" width="14.625" style="1" bestFit="1" customWidth="1"/>
    <col min="15878" max="15878" width="16.125" style="1" bestFit="1" customWidth="1"/>
    <col min="15879" max="15879" width="8.625" style="1" bestFit="1" customWidth="1"/>
    <col min="15880" max="15880" width="8.375" style="1" bestFit="1" customWidth="1"/>
    <col min="15881" max="15881" width="13.25" style="1" bestFit="1" customWidth="1"/>
    <col min="15882" max="16128" width="9.125" style="1"/>
    <col min="16129" max="16129" width="55.875" style="1" bestFit="1" customWidth="1"/>
    <col min="16130" max="16130" width="15.75" style="1" bestFit="1" customWidth="1"/>
    <col min="16131" max="16131" width="17.25" style="1" bestFit="1" customWidth="1"/>
    <col min="16132" max="16132" width="13.75" style="1" bestFit="1" customWidth="1"/>
    <col min="16133" max="16133" width="14.625" style="1" bestFit="1" customWidth="1"/>
    <col min="16134" max="16134" width="16.125" style="1" bestFit="1" customWidth="1"/>
    <col min="16135" max="16135" width="8.625" style="1" bestFit="1" customWidth="1"/>
    <col min="16136" max="16136" width="8.375" style="1" bestFit="1" customWidth="1"/>
    <col min="16137" max="16137" width="13.25" style="1" bestFit="1" customWidth="1"/>
    <col min="16138" max="16384" width="9.125" style="1"/>
  </cols>
  <sheetData>
    <row r="1" spans="1:9">
      <c r="A1" s="668" t="s">
        <v>184</v>
      </c>
      <c r="B1" s="668"/>
      <c r="C1" s="668"/>
      <c r="D1" s="668"/>
    </row>
    <row r="2" spans="1:9">
      <c r="A2" s="48" t="s">
        <v>185</v>
      </c>
      <c r="B2" s="49" t="s">
        <v>3</v>
      </c>
      <c r="C2" s="50" t="s">
        <v>4</v>
      </c>
      <c r="D2" s="49" t="s">
        <v>5</v>
      </c>
      <c r="E2" s="50" t="s">
        <v>51</v>
      </c>
      <c r="F2" s="49" t="s">
        <v>169</v>
      </c>
      <c r="G2" s="50" t="s">
        <v>177</v>
      </c>
      <c r="H2" s="49" t="s">
        <v>83</v>
      </c>
      <c r="I2" s="51" t="s">
        <v>170</v>
      </c>
    </row>
    <row r="3" spans="1:9">
      <c r="A3" s="221" t="s">
        <v>186</v>
      </c>
      <c r="B3" s="222">
        <f>SUM(B5:B7)</f>
        <v>322288236.19999993</v>
      </c>
      <c r="C3" s="222">
        <f>SUM(C5:C7)</f>
        <v>1340745310.4599998</v>
      </c>
      <c r="D3" s="222">
        <f>SUM(D5:D7)</f>
        <v>38853928.430000007</v>
      </c>
      <c r="E3" s="222">
        <f>SUM(E5:E7)</f>
        <v>153501652.83999997</v>
      </c>
      <c r="F3" s="223">
        <f>SUM(B3:E3)</f>
        <v>1855389127.9299998</v>
      </c>
      <c r="G3" s="68">
        <f>SUM(G4:G7)</f>
        <v>1891557</v>
      </c>
      <c r="H3" s="54" t="s">
        <v>143</v>
      </c>
      <c r="I3" s="224">
        <f>+F3/G3</f>
        <v>980.87931155656418</v>
      </c>
    </row>
    <row r="4" spans="1:9">
      <c r="A4" s="221" t="s">
        <v>187</v>
      </c>
      <c r="B4" s="192"/>
      <c r="C4" s="225"/>
      <c r="D4" s="225"/>
      <c r="E4" s="191"/>
      <c r="F4" s="223"/>
      <c r="G4" s="19"/>
      <c r="H4" s="14"/>
      <c r="I4" s="224"/>
    </row>
    <row r="5" spans="1:9">
      <c r="A5" s="226" t="s">
        <v>188</v>
      </c>
      <c r="B5" s="27">
        <v>311684953.2299999</v>
      </c>
      <c r="C5" s="27">
        <v>1296564412.7999997</v>
      </c>
      <c r="D5" s="27">
        <v>37843726.290000007</v>
      </c>
      <c r="E5" s="27">
        <v>145335364.91</v>
      </c>
      <c r="F5" s="223">
        <f>SUM(B5:E5)</f>
        <v>1791428457.2299998</v>
      </c>
      <c r="G5" s="69">
        <f>ตาราง5!H4</f>
        <v>1891216</v>
      </c>
      <c r="H5" s="59" t="s">
        <v>143</v>
      </c>
      <c r="I5" s="224">
        <f>+F5/G5</f>
        <v>947.2363057577769</v>
      </c>
    </row>
    <row r="6" spans="1:9">
      <c r="A6" s="227" t="s">
        <v>189</v>
      </c>
      <c r="B6" s="27">
        <v>1450297.06</v>
      </c>
      <c r="C6" s="27">
        <v>5077890.26</v>
      </c>
      <c r="D6" s="27">
        <v>392424.68</v>
      </c>
      <c r="E6" s="27">
        <v>445154.79</v>
      </c>
      <c r="F6" s="223">
        <f>SUM(B6:E6)</f>
        <v>7365766.79</v>
      </c>
      <c r="G6" s="71">
        <f>ตาราง5!H6</f>
        <v>59</v>
      </c>
      <c r="H6" s="216" t="s">
        <v>154</v>
      </c>
      <c r="I6" s="224">
        <f>+F6/G6</f>
        <v>124843.50491525423</v>
      </c>
    </row>
    <row r="7" spans="1:9">
      <c r="A7" s="221" t="s">
        <v>190</v>
      </c>
      <c r="B7" s="53">
        <v>9152985.9100000001</v>
      </c>
      <c r="C7" s="53">
        <v>39103007.399999999</v>
      </c>
      <c r="D7" s="53">
        <v>617777.46</v>
      </c>
      <c r="E7" s="53">
        <v>7721133.1399999997</v>
      </c>
      <c r="F7" s="223">
        <f>SUM(B7:E7)</f>
        <v>56594903.910000004</v>
      </c>
      <c r="G7" s="70">
        <f>ตาราง5!H7</f>
        <v>282</v>
      </c>
      <c r="H7" s="59" t="s">
        <v>143</v>
      </c>
      <c r="I7" s="224">
        <f>+F7/G7</f>
        <v>200691.1486170213</v>
      </c>
    </row>
    <row r="8" spans="1:9">
      <c r="A8" s="228"/>
      <c r="B8" s="190"/>
      <c r="C8" s="229"/>
      <c r="D8" s="229"/>
      <c r="E8" s="67"/>
      <c r="F8" s="230"/>
      <c r="G8" s="230"/>
      <c r="H8" s="231"/>
      <c r="I8" s="67"/>
    </row>
    <row r="9" spans="1:9" ht="21.75" thickBot="1">
      <c r="A9" s="228" t="s">
        <v>6</v>
      </c>
      <c r="B9" s="232">
        <f>SUM(B5:B8)</f>
        <v>322288236.19999993</v>
      </c>
      <c r="C9" s="232">
        <f>SUM(C5:C8)</f>
        <v>1340745310.4599998</v>
      </c>
      <c r="D9" s="232">
        <f>SUM(D5:D8)</f>
        <v>38853928.430000007</v>
      </c>
      <c r="E9" s="232">
        <f>SUM(E5:E8)</f>
        <v>153501652.83999997</v>
      </c>
      <c r="F9" s="232">
        <f>SUM(F5:F8)</f>
        <v>1855389127.9299998</v>
      </c>
      <c r="G9" s="232"/>
      <c r="H9" s="233"/>
      <c r="I9" s="234"/>
    </row>
    <row r="10" spans="1:9" ht="21.75" thickTop="1"/>
    <row r="12" spans="1:9">
      <c r="A12" s="220" t="s">
        <v>182</v>
      </c>
    </row>
  </sheetData>
  <mergeCells count="1">
    <mergeCell ref="A1:D1"/>
  </mergeCells>
  <pageMargins left="0.70866141732283461" right="0.70866141732283461" top="1.1417322834645669" bottom="0.74803149606299213" header="0.31496062992125984" footer="0.31496062992125984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12</vt:i4>
      </vt:variant>
    </vt:vector>
  </HeadingPairs>
  <TitlesOfParts>
    <vt:vector size="28" baseType="lpstr">
      <vt:lpstr>ตารางที่ 1</vt:lpstr>
      <vt:lpstr>ตาราง1.1 </vt:lpstr>
      <vt:lpstr>ตาราง2</vt:lpstr>
      <vt:lpstr>ตาราง3</vt:lpstr>
      <vt:lpstr>ตาราง3.1</vt:lpstr>
      <vt:lpstr>ตาราง3.2กิจกรรมย่อย</vt:lpstr>
      <vt:lpstr>ตาราง 4ผลผลิตย่อย</vt:lpstr>
      <vt:lpstr>ตาราง5</vt:lpstr>
      <vt:lpstr>ตาราง6</vt:lpstr>
      <vt:lpstr>ตาราง7</vt:lpstr>
      <vt:lpstr>ตาราง 8</vt:lpstr>
      <vt:lpstr>ตาราง 9</vt:lpstr>
      <vt:lpstr>ตาราง10</vt:lpstr>
      <vt:lpstr>ตาราง11</vt:lpstr>
      <vt:lpstr>ตาราง12</vt:lpstr>
      <vt:lpstr>หน้าเว็บ</vt:lpstr>
      <vt:lpstr>'ตาราง 8'!Print_Area</vt:lpstr>
      <vt:lpstr>'ตาราง 9'!Print_Area</vt:lpstr>
      <vt:lpstr>'ตาราง1.1 '!Print_Area</vt:lpstr>
      <vt:lpstr>ตาราง10!Print_Area</vt:lpstr>
      <vt:lpstr>ตาราง11!Print_Area</vt:lpstr>
      <vt:lpstr>ตาราง12!Print_Area</vt:lpstr>
      <vt:lpstr>ตาราง2!Print_Area</vt:lpstr>
      <vt:lpstr>ตาราง3!Print_Area</vt:lpstr>
      <vt:lpstr>ตาราง3.1!Print_Area</vt:lpstr>
      <vt:lpstr>ตาราง7!Print_Area</vt:lpstr>
      <vt:lpstr>'ตารางที่ 1'!Print_Area</vt:lpstr>
      <vt:lpstr>ตาราง3!Print_Titles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uccit</dc:creator>
  <cp:lastModifiedBy>b7f5 -18</cp:lastModifiedBy>
  <cp:lastPrinted>2026-02-27T02:38:27Z</cp:lastPrinted>
  <dcterms:created xsi:type="dcterms:W3CDTF">2023-02-16T07:13:53Z</dcterms:created>
  <dcterms:modified xsi:type="dcterms:W3CDTF">2026-03-09T08:44:51Z</dcterms:modified>
</cp:coreProperties>
</file>